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4955" activeTab="0"/>
  </bookViews>
  <sheets>
    <sheet name="Alt Vs Time" sheetId="1" r:id="rId1"/>
    <sheet name="External Temp vs Alt" sheetId="2" r:id="rId2"/>
    <sheet name="Raw 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<sst xmlns="http://schemas.openxmlformats.org/spreadsheetml/2006/main" count="590" uniqueCount="252">
  <si>
    <t>2010-10-05 15</t>
  </si>
  <si>
    <t>51 UTC</t>
  </si>
  <si>
    <t xml:space="preserve"> KG6YRB-11&gt;APOTC1,WIDE1-1,WIDE2-1,qAR,K0SUN-10</t>
  </si>
  <si>
    <t>25 UTC</t>
  </si>
  <si>
    <t>54 UTC</t>
  </si>
  <si>
    <t>57 UTC</t>
  </si>
  <si>
    <t xml:space="preserve"> KG6YRB-11&gt;APOTC1,WIDE1-1,WIDE2-1,qAR,K0SUN-15</t>
  </si>
  <si>
    <t>33 UTC</t>
  </si>
  <si>
    <t>30 UTC</t>
  </si>
  <si>
    <t xml:space="preserve"> KG6YRB-11&gt;APOTC1,WIDE1-1,WIDE2-1,qAS,KA0GFC-3</t>
  </si>
  <si>
    <t>00 UTC</t>
  </si>
  <si>
    <t xml:space="preserve"> KG6YRB-11&gt;APOTC1,WIDE1-1,WIDE2-1,qAR,KD0EAV-2</t>
  </si>
  <si>
    <t>34 UTC</t>
  </si>
  <si>
    <t>31 UTC</t>
  </si>
  <si>
    <t xml:space="preserve"> KG6YRB-11&gt;APOTC1,WIDE1-1,WIDE2-1,qAR,W0KCN-4</t>
  </si>
  <si>
    <t>08 UTC</t>
  </si>
  <si>
    <t>05 UTC</t>
  </si>
  <si>
    <t>14 UTC</t>
  </si>
  <si>
    <t>13 UTC</t>
  </si>
  <si>
    <t>43 UTC</t>
  </si>
  <si>
    <t>46 UTC</t>
  </si>
  <si>
    <t>17 UTC</t>
  </si>
  <si>
    <t>21 UTC</t>
  </si>
  <si>
    <t>2010-10-05 16</t>
  </si>
  <si>
    <t>52 UTC</t>
  </si>
  <si>
    <t xml:space="preserve"> KG6YRB-11&gt;APOTC1,WIDE1-1,WIDE2-1,qAS,KC0TKS</t>
  </si>
  <si>
    <t>28 UTC</t>
  </si>
  <si>
    <t>59 UTC</t>
  </si>
  <si>
    <t>02 UTC</t>
  </si>
  <si>
    <t xml:space="preserve"> KG6YRB-11&gt;APOTC1,WIDE1-1,WIDE2-1,qAR,N0TZA</t>
  </si>
  <si>
    <t>39 UTC</t>
  </si>
  <si>
    <t>36 UTC</t>
  </si>
  <si>
    <t>11 UTC</t>
  </si>
  <si>
    <t>42 UTC</t>
  </si>
  <si>
    <t>45 UTC</t>
  </si>
  <si>
    <t xml:space="preserve"> KG6YRB-11&gt;APOTC1,WIDE1-1,WIDE2-1,qAR,KA0DIZ-1</t>
  </si>
  <si>
    <t>16 UTC</t>
  </si>
  <si>
    <t>48 UTC</t>
  </si>
  <si>
    <t>19 UTC</t>
  </si>
  <si>
    <t>22 UTC</t>
  </si>
  <si>
    <t>53 UTC</t>
  </si>
  <si>
    <t>40 UTC</t>
  </si>
  <si>
    <t xml:space="preserve"> KG6YRB-11&gt;APOTC1,WIDE1-1,WIDE2-1,qAR,N0CSW-1</t>
  </si>
  <si>
    <t xml:space="preserve"> KG6YRB-11&gt;APOTC1,WIDE1-1,WIDE2-1,qAR,W0BLD</t>
  </si>
  <si>
    <t xml:space="preserve"> KG6YRB-11&gt;APOTC1,WIDE1-1,WIDE2-1,qAR,AB0MB-1</t>
  </si>
  <si>
    <t>2010-10-05 17</t>
  </si>
  <si>
    <t xml:space="preserve"> KG6YRB-11&gt;APOTC1,WIDE1-1,WIDE2-1,qAR,KC0U</t>
  </si>
  <si>
    <t>Temp</t>
  </si>
  <si>
    <t>Voltage</t>
  </si>
  <si>
    <t>Ext Temp</t>
  </si>
  <si>
    <t>Time</t>
  </si>
  <si>
    <t>Ext Temp K</t>
  </si>
  <si>
    <t>Ext Temp F</t>
  </si>
  <si>
    <t>Day</t>
  </si>
  <si>
    <t>Hour</t>
  </si>
  <si>
    <t>Min</t>
  </si>
  <si>
    <t>Sec</t>
  </si>
  <si>
    <t>Packet number</t>
  </si>
  <si>
    <t>Int Temp F</t>
  </si>
  <si>
    <t>55 UTC</t>
  </si>
  <si>
    <t xml:space="preserve"> KG6YRB-11&gt;APOTC1,WB0HAC,WIDE1*,WIDE2-1,qAR,W0KCN-4</t>
  </si>
  <si>
    <t xml:space="preserve"> KG6YRB-11&gt;APOTC1,WIDE1-1,WIDE2-1,qAS,KA0GFC-8</t>
  </si>
  <si>
    <t xml:space="preserve"> KG6YRB-11&gt;APOTC1,W0PC-15,WIDE1*,WIDE2-1,qAS,N0PTN-1</t>
  </si>
  <si>
    <t>27 UTC</t>
  </si>
  <si>
    <t>04 UTC</t>
  </si>
  <si>
    <t>07 UTC</t>
  </si>
  <si>
    <t>10 UTC</t>
  </si>
  <si>
    <t>47 UTC</t>
  </si>
  <si>
    <t>50 UTC</t>
  </si>
  <si>
    <t>56 UTC</t>
  </si>
  <si>
    <t xml:space="preserve"> KG6YRB-11&gt;APOTC1,WIDE1-1,WIDE2-1,qAR,KB9HGI</t>
  </si>
  <si>
    <t xml:space="preserve"> KG6YRB-11&gt;APOTC1,KA0DJR*,WIDE2-1,qAR,K0SUN-15</t>
  </si>
  <si>
    <t>10.1V</t>
  </si>
  <si>
    <t>27C</t>
  </si>
  <si>
    <t>25C</t>
  </si>
  <si>
    <t>23C</t>
  </si>
  <si>
    <t>10.0V</t>
  </si>
  <si>
    <t>21C</t>
  </si>
  <si>
    <t>09.9V</t>
  </si>
  <si>
    <t>19C</t>
  </si>
  <si>
    <t>09.8V</t>
  </si>
  <si>
    <t>09.7V</t>
  </si>
  <si>
    <t>GPS Sats</t>
  </si>
  <si>
    <t>09346.09W</t>
  </si>
  <si>
    <t>09345.96W</t>
  </si>
  <si>
    <t>09345.89W</t>
  </si>
  <si>
    <t>09345.91W</t>
  </si>
  <si>
    <t>09345.93W</t>
  </si>
  <si>
    <t>09345.87W</t>
  </si>
  <si>
    <t>09345.82W</t>
  </si>
  <si>
    <t>09345.77W</t>
  </si>
  <si>
    <t>09345.65W</t>
  </si>
  <si>
    <t>09345.55W</t>
  </si>
  <si>
    <t>09345.60W</t>
  </si>
  <si>
    <t>09345.57W</t>
  </si>
  <si>
    <t>09345.50W</t>
  </si>
  <si>
    <t>09345.38W</t>
  </si>
  <si>
    <t>09345.26W</t>
  </si>
  <si>
    <t>09345.12W</t>
  </si>
  <si>
    <t>09344.99W</t>
  </si>
  <si>
    <t>09344.86W</t>
  </si>
  <si>
    <t>09344.84W</t>
  </si>
  <si>
    <t>09344.78W</t>
  </si>
  <si>
    <t>09344.79W</t>
  </si>
  <si>
    <t>09344.91W</t>
  </si>
  <si>
    <t>09345.14W</t>
  </si>
  <si>
    <t>09345.42W</t>
  </si>
  <si>
    <t>09345.45W</t>
  </si>
  <si>
    <t>09345.30W</t>
  </si>
  <si>
    <t>09345.03W</t>
  </si>
  <si>
    <t>09344.65W</t>
  </si>
  <si>
    <t>09344.29W</t>
  </si>
  <si>
    <t>09344.01W</t>
  </si>
  <si>
    <t>09343.61W</t>
  </si>
  <si>
    <t>09343.20W</t>
  </si>
  <si>
    <t>09342.74W</t>
  </si>
  <si>
    <t>09342.36W</t>
  </si>
  <si>
    <t>09342.31W</t>
  </si>
  <si>
    <t>09342.29W</t>
  </si>
  <si>
    <t>09341.99W</t>
  </si>
  <si>
    <t>09341.75W</t>
  </si>
  <si>
    <t>09341.64W</t>
  </si>
  <si>
    <t>09341.56W</t>
  </si>
  <si>
    <t>09341.63W</t>
  </si>
  <si>
    <t>09341.50W</t>
  </si>
  <si>
    <t>09341.40W</t>
  </si>
  <si>
    <t>09341.26W</t>
  </si>
  <si>
    <t>09341.58W</t>
  </si>
  <si>
    <t>09341.70W</t>
  </si>
  <si>
    <t>09342.03W</t>
  </si>
  <si>
    <t>09342.08W</t>
  </si>
  <si>
    <t>09342.18W</t>
  </si>
  <si>
    <t>09342.55W</t>
  </si>
  <si>
    <t>09342.58W</t>
  </si>
  <si>
    <t>09342.54W</t>
  </si>
  <si>
    <t>09342.63W</t>
  </si>
  <si>
    <t>09342.76W</t>
  </si>
  <si>
    <t>09342.79W</t>
  </si>
  <si>
    <t>09342.70W</t>
  </si>
  <si>
    <t>09342.59W</t>
  </si>
  <si>
    <t>09342.48W</t>
  </si>
  <si>
    <t>09342.23W</t>
  </si>
  <si>
    <t>09342.24W</t>
  </si>
  <si>
    <t>09342.14W</t>
  </si>
  <si>
    <t>09342.05W</t>
  </si>
  <si>
    <t>09341.95W</t>
  </si>
  <si>
    <t>09341.65W</t>
  </si>
  <si>
    <t>09341.31W</t>
  </si>
  <si>
    <t>09340.89W</t>
  </si>
  <si>
    <t>09340.57W</t>
  </si>
  <si>
    <t>09340.15W</t>
  </si>
  <si>
    <t>09339.93W</t>
  </si>
  <si>
    <t>09339.49W</t>
  </si>
  <si>
    <t>09339.07W</t>
  </si>
  <si>
    <t>09338.78W</t>
  </si>
  <si>
    <t>09338.59W</t>
  </si>
  <si>
    <t>Course</t>
  </si>
  <si>
    <t>Lon</t>
  </si>
  <si>
    <t>3849.80N</t>
  </si>
  <si>
    <t>3850.03N</t>
  </si>
  <si>
    <t>3850.17N</t>
  </si>
  <si>
    <t>3850.27N</t>
  </si>
  <si>
    <t>3850.16N</t>
  </si>
  <si>
    <t>3850.02N</t>
  </si>
  <si>
    <t>3849.86N</t>
  </si>
  <si>
    <t>3849.66N</t>
  </si>
  <si>
    <t>3849.49N</t>
  </si>
  <si>
    <t>3849.42N</t>
  </si>
  <si>
    <t>3849.28N</t>
  </si>
  <si>
    <t>3849.06N</t>
  </si>
  <si>
    <t>3848.74N</t>
  </si>
  <si>
    <t>3848.50N</t>
  </si>
  <si>
    <t>3848.31N</t>
  </si>
  <si>
    <t>3848.03N</t>
  </si>
  <si>
    <t>3847.77N</t>
  </si>
  <si>
    <t>3847.43N</t>
  </si>
  <si>
    <t>3846.93N</t>
  </si>
  <si>
    <t>3846.42N</t>
  </si>
  <si>
    <t>3845.88N</t>
  </si>
  <si>
    <t>3845.25N</t>
  </si>
  <si>
    <t>3844.53N</t>
  </si>
  <si>
    <t>3843.81N</t>
  </si>
  <si>
    <t>3843.16N</t>
  </si>
  <si>
    <t>3842.47N</t>
  </si>
  <si>
    <t>3841.82N</t>
  </si>
  <si>
    <t>3841.19N</t>
  </si>
  <si>
    <t>3840.54N</t>
  </si>
  <si>
    <t>3839.98N</t>
  </si>
  <si>
    <t>3839.48N</t>
  </si>
  <si>
    <t>3839.07N</t>
  </si>
  <si>
    <t>3838.71N</t>
  </si>
  <si>
    <t>3838.41N</t>
  </si>
  <si>
    <t>3838.10N</t>
  </si>
  <si>
    <t>3837.59N</t>
  </si>
  <si>
    <t>3837.06N</t>
  </si>
  <si>
    <t>3836.69N</t>
  </si>
  <si>
    <t>3836.46N</t>
  </si>
  <si>
    <t>3836.06N</t>
  </si>
  <si>
    <t>3835.72N</t>
  </si>
  <si>
    <t>3835.26N</t>
  </si>
  <si>
    <t>3835.01N</t>
  </si>
  <si>
    <t>3834.69N</t>
  </si>
  <si>
    <t>3834.40N</t>
  </si>
  <si>
    <t>3834.28N</t>
  </si>
  <si>
    <t>3834.17N</t>
  </si>
  <si>
    <t>3834.13N</t>
  </si>
  <si>
    <t>3834.02N</t>
  </si>
  <si>
    <t>3833.93N</t>
  </si>
  <si>
    <t>3833.82N</t>
  </si>
  <si>
    <t>3833.75N</t>
  </si>
  <si>
    <t>3833.81N</t>
  </si>
  <si>
    <t>3834.07N</t>
  </si>
  <si>
    <t>3834.36N</t>
  </si>
  <si>
    <t>3834.38N</t>
  </si>
  <si>
    <t>3834.33N</t>
  </si>
  <si>
    <t>3834.45N</t>
  </si>
  <si>
    <t>3834.58N</t>
  </si>
  <si>
    <t>3834.65N</t>
  </si>
  <si>
    <t>3834.78N</t>
  </si>
  <si>
    <t>3834.77N</t>
  </si>
  <si>
    <t>3834.79N</t>
  </si>
  <si>
    <t>3835.08N</t>
  </si>
  <si>
    <t>3835.09N</t>
  </si>
  <si>
    <t>3835.07N</t>
  </si>
  <si>
    <t>3835.18N</t>
  </si>
  <si>
    <t>3835.00N</t>
  </si>
  <si>
    <t>3834.87N</t>
  </si>
  <si>
    <t>3834.88N</t>
  </si>
  <si>
    <t>3834.61N</t>
  </si>
  <si>
    <t>3834.43N</t>
  </si>
  <si>
    <t>3834.47N</t>
  </si>
  <si>
    <t>3834.39N</t>
  </si>
  <si>
    <t>3834.50N</t>
  </si>
  <si>
    <t>Lat</t>
  </si>
  <si>
    <t>TX Time</t>
  </si>
  <si>
    <t>TX Hr</t>
  </si>
  <si>
    <t>TX Min</t>
  </si>
  <si>
    <t>TX Sec</t>
  </si>
  <si>
    <t>09346.10W</t>
  </si>
  <si>
    <t>3849.77N</t>
  </si>
  <si>
    <t>Notes</t>
  </si>
  <si>
    <t>On ground just before launch</t>
  </si>
  <si>
    <t>Max altitude</t>
  </si>
  <si>
    <t>Post burst</t>
  </si>
  <si>
    <t>Last telemetry received</t>
  </si>
  <si>
    <t>GPS HDOP</t>
  </si>
  <si>
    <t>No altitude data received, value is made up</t>
  </si>
  <si>
    <t>Climb rate FPM</t>
  </si>
  <si>
    <t>Altitude Feet</t>
  </si>
  <si>
    <t>Bat Voltage V</t>
  </si>
  <si>
    <t>Coldest outside temperature</t>
  </si>
  <si>
    <t>Ground speed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</si>
</sst>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.0"/>
    <numFmt numFmtId="167" formatCode="[$-409]h:mm\ AM/PM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Altitude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685"/>
          <c:w val="0.929"/>
          <c:h val="0.8875"/>
        </c:manualLayout>
      </c:layout>
      <c:scatterChart>
        <c:scatterStyle val="line"/>
        <c:varyColors val="0"/>
        <c:ser>
          <c:idx val="0"/>
          <c:order val="0"/>
          <c:tx>
            <c:strRef>
              <c:f>'Raw Data'!$K$1</c:f>
              <c:strCache>
                <c:ptCount val="1"/>
                <c:pt idx="0">
                  <c:v>Altitude Feet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'Raw Data'!$E$3:$E$81</c:f>
              <c:strCache>
                <c:ptCount val="79"/>
                <c:pt idx="0">
                  <c:v>0.43666666666666665</c:v>
                </c:pt>
                <c:pt idx="1">
                  <c:v>0.43773148148148144</c:v>
                </c:pt>
                <c:pt idx="2">
                  <c:v>0.43879629629629624</c:v>
                </c:pt>
                <c:pt idx="3">
                  <c:v>0.43986111111111115</c:v>
                </c:pt>
                <c:pt idx="4">
                  <c:v>0.44090277777777775</c:v>
                </c:pt>
                <c:pt idx="5">
                  <c:v>0.44196759259259255</c:v>
                </c:pt>
                <c:pt idx="6">
                  <c:v>0.44303240740740735</c:v>
                </c:pt>
                <c:pt idx="7">
                  <c:v>0.44409722222222225</c:v>
                </c:pt>
                <c:pt idx="8">
                  <c:v>0.44513888888888886</c:v>
                </c:pt>
                <c:pt idx="9">
                  <c:v>0.44620370370370366</c:v>
                </c:pt>
                <c:pt idx="10">
                  <c:v>0.44726851851851845</c:v>
                </c:pt>
                <c:pt idx="11">
                  <c:v>0.4483101851851852</c:v>
                </c:pt>
                <c:pt idx="12">
                  <c:v>0.44937499999999997</c:v>
                </c:pt>
                <c:pt idx="13">
                  <c:v>0.45043981481481477</c:v>
                </c:pt>
                <c:pt idx="14">
                  <c:v>0.45150462962962956</c:v>
                </c:pt>
                <c:pt idx="15">
                  <c:v>0.4525462962962963</c:v>
                </c:pt>
                <c:pt idx="16">
                  <c:v>0.4536111111111111</c:v>
                </c:pt>
                <c:pt idx="17">
                  <c:v>0.4546759259259259</c:v>
                </c:pt>
                <c:pt idx="18">
                  <c:v>0.4557175925925925</c:v>
                </c:pt>
                <c:pt idx="19">
                  <c:v>0.4567824074074074</c:v>
                </c:pt>
                <c:pt idx="20">
                  <c:v>0.45787037037037026</c:v>
                </c:pt>
                <c:pt idx="21">
                  <c:v>0.458912037037037</c:v>
                </c:pt>
                <c:pt idx="22">
                  <c:v>0.45999999999999996</c:v>
                </c:pt>
                <c:pt idx="23">
                  <c:v>0.46104166666666657</c:v>
                </c:pt>
                <c:pt idx="24">
                  <c:v>0.46210648148148137</c:v>
                </c:pt>
                <c:pt idx="25">
                  <c:v>0.46317129629629616</c:v>
                </c:pt>
                <c:pt idx="26">
                  <c:v>0.4642129629629629</c:v>
                </c:pt>
                <c:pt idx="27">
                  <c:v>0.4652777777777777</c:v>
                </c:pt>
                <c:pt idx="28">
                  <c:v>0.4663425925925925</c:v>
                </c:pt>
                <c:pt idx="29">
                  <c:v>0.4673842592592592</c:v>
                </c:pt>
                <c:pt idx="30">
                  <c:v>0.468449074074074</c:v>
                </c:pt>
                <c:pt idx="31">
                  <c:v>0.4695138888888888</c:v>
                </c:pt>
                <c:pt idx="32">
                  <c:v>0.4705555555555554</c:v>
                </c:pt>
                <c:pt idx="33">
                  <c:v>0.4716203703703703</c:v>
                </c:pt>
                <c:pt idx="34">
                  <c:v>0.4726851851851851</c:v>
                </c:pt>
                <c:pt idx="35">
                  <c:v>0.4737499999999999</c:v>
                </c:pt>
                <c:pt idx="36">
                  <c:v>0.4747916666666665</c:v>
                </c:pt>
                <c:pt idx="37">
                  <c:v>0.4758564814814814</c:v>
                </c:pt>
                <c:pt idx="38">
                  <c:v>0.4769212962962963</c:v>
                </c:pt>
                <c:pt idx="39">
                  <c:v>0.4779861111111111</c:v>
                </c:pt>
                <c:pt idx="40">
                  <c:v>0.4790277777777777</c:v>
                </c:pt>
                <c:pt idx="41">
                  <c:v>0.4800925925925925</c:v>
                </c:pt>
                <c:pt idx="42">
                  <c:v>0.4811574074074073</c:v>
                </c:pt>
                <c:pt idx="43">
                  <c:v>0.48219907407407403</c:v>
                </c:pt>
                <c:pt idx="44">
                  <c:v>0.4832638888888888</c:v>
                </c:pt>
                <c:pt idx="45">
                  <c:v>0.4843287037037036</c:v>
                </c:pt>
                <c:pt idx="46">
                  <c:v>0.4853935185185184</c:v>
                </c:pt>
                <c:pt idx="47">
                  <c:v>0.48643518518518514</c:v>
                </c:pt>
                <c:pt idx="48">
                  <c:v>0.48749999999999993</c:v>
                </c:pt>
                <c:pt idx="49">
                  <c:v>0.48856481481481473</c:v>
                </c:pt>
                <c:pt idx="50">
                  <c:v>0.48960648148148145</c:v>
                </c:pt>
                <c:pt idx="51">
                  <c:v>0.49067129629629624</c:v>
                </c:pt>
                <c:pt idx="52">
                  <c:v>0.49173611111111104</c:v>
                </c:pt>
                <c:pt idx="53">
                  <c:v>0.49280092592592584</c:v>
                </c:pt>
                <c:pt idx="54">
                  <c:v>0.49384259259259256</c:v>
                </c:pt>
                <c:pt idx="55">
                  <c:v>0.49490740740740735</c:v>
                </c:pt>
                <c:pt idx="56">
                  <c:v>0.49597222222222215</c:v>
                </c:pt>
                <c:pt idx="57">
                  <c:v>0.49703703703703694</c:v>
                </c:pt>
                <c:pt idx="58">
                  <c:v>0.49807870370370355</c:v>
                </c:pt>
                <c:pt idx="59">
                  <c:v>0.49914351851851846</c:v>
                </c:pt>
                <c:pt idx="60">
                  <c:v>0.5002083333333334</c:v>
                </c:pt>
                <c:pt idx="61">
                  <c:v>0.50125</c:v>
                </c:pt>
                <c:pt idx="62">
                  <c:v>0.5023148148148148</c:v>
                </c:pt>
                <c:pt idx="63">
                  <c:v>0.5033796296296296</c:v>
                </c:pt>
                <c:pt idx="64">
                  <c:v>0.5044444444444445</c:v>
                </c:pt>
                <c:pt idx="65">
                  <c:v>0.5054861111111111</c:v>
                </c:pt>
                <c:pt idx="66">
                  <c:v>0.5065509259259259</c:v>
                </c:pt>
                <c:pt idx="67">
                  <c:v>0.5076157407407407</c:v>
                </c:pt>
                <c:pt idx="68">
                  <c:v>0.5086805555555556</c:v>
                </c:pt>
                <c:pt idx="69">
                  <c:v>0.5097222222222222</c:v>
                </c:pt>
                <c:pt idx="70">
                  <c:v>0.510787037037037</c:v>
                </c:pt>
                <c:pt idx="71">
                  <c:v>0.5118518518518518</c:v>
                </c:pt>
                <c:pt idx="72">
                  <c:v>0.5128935185185185</c:v>
                </c:pt>
                <c:pt idx="73">
                  <c:v>0.5139583333333333</c:v>
                </c:pt>
                <c:pt idx="74">
                  <c:v>0.5150231481481481</c:v>
                </c:pt>
                <c:pt idx="75">
                  <c:v>0.5160879629629629</c:v>
                </c:pt>
                <c:pt idx="76">
                  <c:v>0.5171296296296297</c:v>
                </c:pt>
                <c:pt idx="77">
                  <c:v>0.5181944444444445</c:v>
                </c:pt>
                <c:pt idx="78">
                  <c:v>0.5192592592592593</c:v>
                </c:pt>
              </c:strCache>
            </c:strRef>
          </c:xVal>
          <c:yVal>
            <c:numRef>
              <c:f>'Raw Data'!$K$3:$K$81</c:f>
              <c:numCache>
                <c:ptCount val="79"/>
                <c:pt idx="0">
                  <c:v>1509</c:v>
                </c:pt>
                <c:pt idx="1">
                  <c:v>3000</c:v>
                </c:pt>
                <c:pt idx="2">
                  <c:v>4421</c:v>
                </c:pt>
                <c:pt idx="3">
                  <c:v>5639</c:v>
                </c:pt>
                <c:pt idx="4">
                  <c:v>6888</c:v>
                </c:pt>
                <c:pt idx="5">
                  <c:v>8384</c:v>
                </c:pt>
                <c:pt idx="6">
                  <c:v>9725</c:v>
                </c:pt>
                <c:pt idx="7">
                  <c:v>11086.5</c:v>
                </c:pt>
                <c:pt idx="8">
                  <c:v>12448</c:v>
                </c:pt>
                <c:pt idx="9">
                  <c:v>13703</c:v>
                </c:pt>
                <c:pt idx="10">
                  <c:v>15031</c:v>
                </c:pt>
                <c:pt idx="11">
                  <c:v>16262</c:v>
                </c:pt>
                <c:pt idx="12">
                  <c:v>17559</c:v>
                </c:pt>
                <c:pt idx="13">
                  <c:v>18700</c:v>
                </c:pt>
                <c:pt idx="14">
                  <c:v>20178</c:v>
                </c:pt>
                <c:pt idx="15">
                  <c:v>21609</c:v>
                </c:pt>
                <c:pt idx="16">
                  <c:v>22787</c:v>
                </c:pt>
                <c:pt idx="17">
                  <c:v>23886</c:v>
                </c:pt>
                <c:pt idx="18">
                  <c:v>25002</c:v>
                </c:pt>
                <c:pt idx="19">
                  <c:v>26360</c:v>
                </c:pt>
                <c:pt idx="20">
                  <c:v>27534.5</c:v>
                </c:pt>
                <c:pt idx="21">
                  <c:v>28709</c:v>
                </c:pt>
                <c:pt idx="22">
                  <c:v>30050.5</c:v>
                </c:pt>
                <c:pt idx="23">
                  <c:v>31392</c:v>
                </c:pt>
                <c:pt idx="24">
                  <c:v>32780</c:v>
                </c:pt>
                <c:pt idx="25">
                  <c:v>33846</c:v>
                </c:pt>
                <c:pt idx="26">
                  <c:v>34928</c:v>
                </c:pt>
                <c:pt idx="27">
                  <c:v>36319</c:v>
                </c:pt>
                <c:pt idx="28">
                  <c:v>37431</c:v>
                </c:pt>
                <c:pt idx="29">
                  <c:v>38534</c:v>
                </c:pt>
                <c:pt idx="30">
                  <c:v>39855</c:v>
                </c:pt>
                <c:pt idx="31">
                  <c:v>40975</c:v>
                </c:pt>
                <c:pt idx="32">
                  <c:v>42117</c:v>
                </c:pt>
                <c:pt idx="33">
                  <c:v>43314</c:v>
                </c:pt>
                <c:pt idx="34">
                  <c:v>44439</c:v>
                </c:pt>
                <c:pt idx="35">
                  <c:v>45573</c:v>
                </c:pt>
                <c:pt idx="36">
                  <c:v>46716</c:v>
                </c:pt>
                <c:pt idx="37">
                  <c:v>47877</c:v>
                </c:pt>
                <c:pt idx="38">
                  <c:v>49105</c:v>
                </c:pt>
                <c:pt idx="39">
                  <c:v>50285</c:v>
                </c:pt>
                <c:pt idx="40">
                  <c:v>51491</c:v>
                </c:pt>
                <c:pt idx="41">
                  <c:v>52733</c:v>
                </c:pt>
                <c:pt idx="42">
                  <c:v>54019</c:v>
                </c:pt>
                <c:pt idx="43">
                  <c:v>55273</c:v>
                </c:pt>
                <c:pt idx="44">
                  <c:v>56545</c:v>
                </c:pt>
                <c:pt idx="45">
                  <c:v>57853</c:v>
                </c:pt>
                <c:pt idx="46">
                  <c:v>59125</c:v>
                </c:pt>
                <c:pt idx="47">
                  <c:v>60384</c:v>
                </c:pt>
                <c:pt idx="48">
                  <c:v>61666</c:v>
                </c:pt>
                <c:pt idx="49">
                  <c:v>62992</c:v>
                </c:pt>
                <c:pt idx="50">
                  <c:v>64278</c:v>
                </c:pt>
                <c:pt idx="51">
                  <c:v>65543</c:v>
                </c:pt>
                <c:pt idx="52">
                  <c:v>66955</c:v>
                </c:pt>
                <c:pt idx="53">
                  <c:v>68367</c:v>
                </c:pt>
                <c:pt idx="54">
                  <c:v>69782</c:v>
                </c:pt>
                <c:pt idx="55">
                  <c:v>71214</c:v>
                </c:pt>
                <c:pt idx="56">
                  <c:v>72665</c:v>
                </c:pt>
                <c:pt idx="57">
                  <c:v>74096</c:v>
                </c:pt>
                <c:pt idx="58">
                  <c:v>75579</c:v>
                </c:pt>
                <c:pt idx="59">
                  <c:v>77045</c:v>
                </c:pt>
                <c:pt idx="60">
                  <c:v>78543</c:v>
                </c:pt>
                <c:pt idx="61">
                  <c:v>79970</c:v>
                </c:pt>
                <c:pt idx="62">
                  <c:v>81370</c:v>
                </c:pt>
                <c:pt idx="63">
                  <c:v>82817</c:v>
                </c:pt>
                <c:pt idx="64">
                  <c:v>84377</c:v>
                </c:pt>
                <c:pt idx="65">
                  <c:v>85893</c:v>
                </c:pt>
                <c:pt idx="66">
                  <c:v>87395</c:v>
                </c:pt>
                <c:pt idx="67">
                  <c:v>88959</c:v>
                </c:pt>
                <c:pt idx="68">
                  <c:v>90504</c:v>
                </c:pt>
                <c:pt idx="69">
                  <c:v>91975</c:v>
                </c:pt>
                <c:pt idx="70">
                  <c:v>93459</c:v>
                </c:pt>
                <c:pt idx="71">
                  <c:v>94983</c:v>
                </c:pt>
                <c:pt idx="72">
                  <c:v>96505</c:v>
                </c:pt>
                <c:pt idx="73">
                  <c:v>98027</c:v>
                </c:pt>
                <c:pt idx="74">
                  <c:v>99499</c:v>
                </c:pt>
                <c:pt idx="75">
                  <c:v>100895</c:v>
                </c:pt>
                <c:pt idx="76">
                  <c:v>96906</c:v>
                </c:pt>
                <c:pt idx="77">
                  <c:v>88310</c:v>
                </c:pt>
                <c:pt idx="78">
                  <c:v>79014</c:v>
                </c:pt>
              </c:numCache>
            </c:numRef>
          </c:yVal>
          <c:smooth val="0"/>
        </c:ser>
        <c:axId val="8779866"/>
        <c:axId val="11909931"/>
      </c:scatterChart>
      <c:valAx>
        <c:axId val="8779866"/>
        <c:scaling>
          <c:orientation val="minMax"/>
          <c:min val="0.42708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h:mm\ AM/P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09931"/>
        <c:crosses val="autoZero"/>
        <c:crossBetween val="midCat"/>
        <c:dispUnits/>
        <c:majorUnit val="0.010416"/>
      </c:valAx>
      <c:valAx>
        <c:axId val="119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9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Outside Temperature vs Altitude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'Raw Data'!$P$1</c:f>
              <c:strCache>
                <c:ptCount val="1"/>
                <c:pt idx="0">
                  <c:v>Ext Temp 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Data'!$K$3:$K$81</c:f>
              <c:numCache>
                <c:ptCount val="79"/>
                <c:pt idx="0">
                  <c:v>1509</c:v>
                </c:pt>
                <c:pt idx="1">
                  <c:v>3000</c:v>
                </c:pt>
                <c:pt idx="2">
                  <c:v>4421</c:v>
                </c:pt>
                <c:pt idx="3">
                  <c:v>5639</c:v>
                </c:pt>
                <c:pt idx="4">
                  <c:v>6888</c:v>
                </c:pt>
                <c:pt idx="5">
                  <c:v>8384</c:v>
                </c:pt>
                <c:pt idx="6">
                  <c:v>9725</c:v>
                </c:pt>
                <c:pt idx="7">
                  <c:v>11086.5</c:v>
                </c:pt>
                <c:pt idx="8">
                  <c:v>12448</c:v>
                </c:pt>
                <c:pt idx="9">
                  <c:v>13703</c:v>
                </c:pt>
                <c:pt idx="10">
                  <c:v>15031</c:v>
                </c:pt>
                <c:pt idx="11">
                  <c:v>16262</c:v>
                </c:pt>
                <c:pt idx="12">
                  <c:v>17559</c:v>
                </c:pt>
                <c:pt idx="13">
                  <c:v>18700</c:v>
                </c:pt>
                <c:pt idx="14">
                  <c:v>20178</c:v>
                </c:pt>
                <c:pt idx="15">
                  <c:v>21609</c:v>
                </c:pt>
                <c:pt idx="16">
                  <c:v>22787</c:v>
                </c:pt>
                <c:pt idx="17">
                  <c:v>23886</c:v>
                </c:pt>
                <c:pt idx="18">
                  <c:v>25002</c:v>
                </c:pt>
                <c:pt idx="19">
                  <c:v>26360</c:v>
                </c:pt>
                <c:pt idx="20">
                  <c:v>27534.5</c:v>
                </c:pt>
                <c:pt idx="21">
                  <c:v>28709</c:v>
                </c:pt>
                <c:pt idx="22">
                  <c:v>30050.5</c:v>
                </c:pt>
                <c:pt idx="23">
                  <c:v>31392</c:v>
                </c:pt>
                <c:pt idx="24">
                  <c:v>32780</c:v>
                </c:pt>
                <c:pt idx="25">
                  <c:v>33846</c:v>
                </c:pt>
                <c:pt idx="26">
                  <c:v>34928</c:v>
                </c:pt>
                <c:pt idx="27">
                  <c:v>36319</c:v>
                </c:pt>
                <c:pt idx="28">
                  <c:v>37431</c:v>
                </c:pt>
                <c:pt idx="29">
                  <c:v>38534</c:v>
                </c:pt>
                <c:pt idx="30">
                  <c:v>39855</c:v>
                </c:pt>
                <c:pt idx="31">
                  <c:v>40975</c:v>
                </c:pt>
                <c:pt idx="32">
                  <c:v>42117</c:v>
                </c:pt>
                <c:pt idx="33">
                  <c:v>43314</c:v>
                </c:pt>
                <c:pt idx="34">
                  <c:v>44439</c:v>
                </c:pt>
                <c:pt idx="35">
                  <c:v>45573</c:v>
                </c:pt>
                <c:pt idx="36">
                  <c:v>46716</c:v>
                </c:pt>
                <c:pt idx="37">
                  <c:v>47877</c:v>
                </c:pt>
                <c:pt idx="38">
                  <c:v>49105</c:v>
                </c:pt>
                <c:pt idx="39">
                  <c:v>50285</c:v>
                </c:pt>
                <c:pt idx="40">
                  <c:v>51491</c:v>
                </c:pt>
                <c:pt idx="41">
                  <c:v>52733</c:v>
                </c:pt>
                <c:pt idx="42">
                  <c:v>54019</c:v>
                </c:pt>
                <c:pt idx="43">
                  <c:v>55273</c:v>
                </c:pt>
                <c:pt idx="44">
                  <c:v>56545</c:v>
                </c:pt>
                <c:pt idx="45">
                  <c:v>57853</c:v>
                </c:pt>
                <c:pt idx="46">
                  <c:v>59125</c:v>
                </c:pt>
                <c:pt idx="47">
                  <c:v>60384</c:v>
                </c:pt>
                <c:pt idx="48">
                  <c:v>61666</c:v>
                </c:pt>
                <c:pt idx="49">
                  <c:v>62992</c:v>
                </c:pt>
                <c:pt idx="50">
                  <c:v>64278</c:v>
                </c:pt>
                <c:pt idx="51">
                  <c:v>65543</c:v>
                </c:pt>
                <c:pt idx="52">
                  <c:v>66955</c:v>
                </c:pt>
                <c:pt idx="53">
                  <c:v>68367</c:v>
                </c:pt>
                <c:pt idx="54">
                  <c:v>69782</c:v>
                </c:pt>
                <c:pt idx="55">
                  <c:v>71214</c:v>
                </c:pt>
                <c:pt idx="56">
                  <c:v>72665</c:v>
                </c:pt>
                <c:pt idx="57">
                  <c:v>74096</c:v>
                </c:pt>
                <c:pt idx="58">
                  <c:v>75579</c:v>
                </c:pt>
                <c:pt idx="59">
                  <c:v>77045</c:v>
                </c:pt>
                <c:pt idx="60">
                  <c:v>78543</c:v>
                </c:pt>
                <c:pt idx="61">
                  <c:v>79970</c:v>
                </c:pt>
                <c:pt idx="62">
                  <c:v>81370</c:v>
                </c:pt>
                <c:pt idx="63">
                  <c:v>82817</c:v>
                </c:pt>
                <c:pt idx="64">
                  <c:v>84377</c:v>
                </c:pt>
                <c:pt idx="65">
                  <c:v>85893</c:v>
                </c:pt>
                <c:pt idx="66">
                  <c:v>87395</c:v>
                </c:pt>
                <c:pt idx="67">
                  <c:v>88959</c:v>
                </c:pt>
                <c:pt idx="68">
                  <c:v>90504</c:v>
                </c:pt>
                <c:pt idx="69">
                  <c:v>91975</c:v>
                </c:pt>
                <c:pt idx="70">
                  <c:v>93459</c:v>
                </c:pt>
                <c:pt idx="71">
                  <c:v>94983</c:v>
                </c:pt>
                <c:pt idx="72">
                  <c:v>96505</c:v>
                </c:pt>
                <c:pt idx="73">
                  <c:v>98027</c:v>
                </c:pt>
                <c:pt idx="74">
                  <c:v>99499</c:v>
                </c:pt>
                <c:pt idx="75">
                  <c:v>100895</c:v>
                </c:pt>
                <c:pt idx="76">
                  <c:v>96906</c:v>
                </c:pt>
                <c:pt idx="77">
                  <c:v>88310</c:v>
                </c:pt>
                <c:pt idx="78">
                  <c:v>79014</c:v>
                </c:pt>
              </c:numCache>
            </c:numRef>
          </c:xVal>
          <c:yVal>
            <c:numRef>
              <c:f>'Raw Data'!$P$3:$P$81</c:f>
              <c:numCache>
                <c:ptCount val="79"/>
                <c:pt idx="0">
                  <c:v>59.413236800813856</c:v>
                </c:pt>
                <c:pt idx="1">
                  <c:v>58.18929200091981</c:v>
                </c:pt>
                <c:pt idx="2">
                  <c:v>58.79985614130956</c:v>
                </c:pt>
                <c:pt idx="3">
                  <c:v>58.79985614130956</c:v>
                </c:pt>
                <c:pt idx="4">
                  <c:v>56.976230211627055</c:v>
                </c:pt>
                <c:pt idx="5">
                  <c:v>53.39499515552171</c:v>
                </c:pt>
                <c:pt idx="6">
                  <c:v>49.886261318494576</c:v>
                </c:pt>
                <c:pt idx="7">
                  <c:v>45.291035076552944</c:v>
                </c:pt>
                <c:pt idx="8">
                  <c:v>40.19148493439887</c:v>
                </c:pt>
                <c:pt idx="9">
                  <c:v>37.37213494057446</c:v>
                </c:pt>
                <c:pt idx="10">
                  <c:v>35.680395522104426</c:v>
                </c:pt>
                <c:pt idx="11">
                  <c:v>33.42052752832886</c:v>
                </c:pt>
                <c:pt idx="12">
                  <c:v>28.868180678363366</c:v>
                </c:pt>
                <c:pt idx="13">
                  <c:v>24.23761164202557</c:v>
                </c:pt>
                <c:pt idx="14">
                  <c:v>18.266657452959386</c:v>
                </c:pt>
                <c:pt idx="15">
                  <c:v>11.984162361358038</c:v>
                </c:pt>
                <c:pt idx="16">
                  <c:v>8.00223021201208</c:v>
                </c:pt>
                <c:pt idx="17">
                  <c:v>4.523516448810344</c:v>
                </c:pt>
                <c:pt idx="18">
                  <c:v>1.6118683899086683</c:v>
                </c:pt>
                <c:pt idx="19">
                  <c:v>-4.650373818144111</c:v>
                </c:pt>
                <c:pt idx="20">
                  <c:v>-8.061832184977469</c:v>
                </c:pt>
                <c:pt idx="21">
                  <c:v>-8.061832184977469</c:v>
                </c:pt>
                <c:pt idx="22">
                  <c:v>-14.651182435075484</c:v>
                </c:pt>
                <c:pt idx="23">
                  <c:v>-20.015487319182213</c:v>
                </c:pt>
                <c:pt idx="24">
                  <c:v>-31.94042597992265</c:v>
                </c:pt>
                <c:pt idx="25">
                  <c:v>-35.21138575471751</c:v>
                </c:pt>
                <c:pt idx="26">
                  <c:v>-38.829650315193575</c:v>
                </c:pt>
                <c:pt idx="27">
                  <c:v>-45.14496623771217</c:v>
                </c:pt>
                <c:pt idx="28">
                  <c:v>-47.569604737373496</c:v>
                </c:pt>
                <c:pt idx="29">
                  <c:v>-45.14496623771217</c:v>
                </c:pt>
                <c:pt idx="30">
                  <c:v>-50.206441462127245</c:v>
                </c:pt>
                <c:pt idx="31">
                  <c:v>-53.102833395733654</c:v>
                </c:pt>
                <c:pt idx="32">
                  <c:v>-56.324396320709894</c:v>
                </c:pt>
                <c:pt idx="33">
                  <c:v>-56.324396320709894</c:v>
                </c:pt>
                <c:pt idx="34">
                  <c:v>-56.324396320709894</c:v>
                </c:pt>
                <c:pt idx="35">
                  <c:v>-59.965959494689045</c:v>
                </c:pt>
                <c:pt idx="36">
                  <c:v>-64.17231411975867</c:v>
                </c:pt>
                <c:pt idx="37">
                  <c:v>-64.17231411975867</c:v>
                </c:pt>
                <c:pt idx="38">
                  <c:v>-69.18171347249677</c:v>
                </c:pt>
                <c:pt idx="39">
                  <c:v>-69.18171347249677</c:v>
                </c:pt>
                <c:pt idx="40">
                  <c:v>-69.18171347249677</c:v>
                </c:pt>
                <c:pt idx="41">
                  <c:v>-69.18171347249677</c:v>
                </c:pt>
                <c:pt idx="42">
                  <c:v>-69.18171347249677</c:v>
                </c:pt>
                <c:pt idx="43">
                  <c:v>-69.18171347249677</c:v>
                </c:pt>
                <c:pt idx="44">
                  <c:v>-69.18171347249677</c:v>
                </c:pt>
                <c:pt idx="45">
                  <c:v>-69.18171347249677</c:v>
                </c:pt>
                <c:pt idx="46">
                  <c:v>-64.17231411975867</c:v>
                </c:pt>
                <c:pt idx="47">
                  <c:v>-64.17231411975867</c:v>
                </c:pt>
                <c:pt idx="48">
                  <c:v>-59.965959494689045</c:v>
                </c:pt>
                <c:pt idx="49">
                  <c:v>-56.324396320709894</c:v>
                </c:pt>
                <c:pt idx="50">
                  <c:v>-53.102833395733654</c:v>
                </c:pt>
                <c:pt idx="51">
                  <c:v>-50.206441462127245</c:v>
                </c:pt>
                <c:pt idx="52">
                  <c:v>-50.206441462127245</c:v>
                </c:pt>
                <c:pt idx="53">
                  <c:v>-50.206441462127245</c:v>
                </c:pt>
                <c:pt idx="54">
                  <c:v>-50.206441462127245</c:v>
                </c:pt>
                <c:pt idx="55">
                  <c:v>-47.569604737373496</c:v>
                </c:pt>
                <c:pt idx="56">
                  <c:v>-45.14496623771217</c:v>
                </c:pt>
                <c:pt idx="57">
                  <c:v>-40.79916442665403</c:v>
                </c:pt>
                <c:pt idx="58">
                  <c:v>-42.89718568519237</c:v>
                </c:pt>
                <c:pt idx="59">
                  <c:v>-45.14496623771217</c:v>
                </c:pt>
                <c:pt idx="60">
                  <c:v>-42.89718568519237</c:v>
                </c:pt>
                <c:pt idx="61">
                  <c:v>-38.829650315193575</c:v>
                </c:pt>
                <c:pt idx="62">
                  <c:v>-33.53746885304807</c:v>
                </c:pt>
                <c:pt idx="63">
                  <c:v>-30.412265001484897</c:v>
                </c:pt>
                <c:pt idx="64">
                  <c:v>-30.412265001484897</c:v>
                </c:pt>
                <c:pt idx="65">
                  <c:v>-31.94042597992265</c:v>
                </c:pt>
                <c:pt idx="66">
                  <c:v>-28.946183479754005</c:v>
                </c:pt>
                <c:pt idx="67">
                  <c:v>-27.536341749542558</c:v>
                </c:pt>
                <c:pt idx="68">
                  <c:v>-26.1776878627848</c:v>
                </c:pt>
                <c:pt idx="69">
                  <c:v>-24.86582075658879</c:v>
                </c:pt>
                <c:pt idx="70">
                  <c:v>-23.596882020611282</c:v>
                </c:pt>
                <c:pt idx="71">
                  <c:v>-20.015487319182213</c:v>
                </c:pt>
                <c:pt idx="72">
                  <c:v>-17.789425233510983</c:v>
                </c:pt>
                <c:pt idx="73">
                  <c:v>-15.672786603722301</c:v>
                </c:pt>
                <c:pt idx="74">
                  <c:v>-9.855285433220153</c:v>
                </c:pt>
                <c:pt idx="75">
                  <c:v>-6.328830811983671</c:v>
                </c:pt>
                <c:pt idx="76">
                  <c:v>-5.483121828518982</c:v>
                </c:pt>
                <c:pt idx="77">
                  <c:v>-18.88782696359035</c:v>
                </c:pt>
                <c:pt idx="78">
                  <c:v>-30.412265001484897</c:v>
                </c:pt>
              </c:numCache>
            </c:numRef>
          </c:yVal>
          <c:smooth val="0"/>
        </c:ser>
        <c:axId val="40080516"/>
        <c:axId val="25180325"/>
      </c:scatterChart>
      <c:valAx>
        <c:axId val="4008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80325"/>
        <c:crossesAt val="-80"/>
        <c:crossBetween val="midCat"/>
        <c:dispUnits/>
      </c:valAx>
      <c:valAx>
        <c:axId val="25180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Outside temperature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080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workbookViewId="0" topLeftCell="A1">
      <selection activeCell="K6" sqref="K6"/>
    </sheetView>
  </sheetViews>
  <sheetFormatPr defaultColWidth="9.140625" defaultRowHeight="12.75"/>
  <cols>
    <col min="1" max="1" width="12.7109375" style="0" bestFit="1" customWidth="1"/>
    <col min="2" max="3" width="3.00390625" style="0" hidden="1" customWidth="1"/>
    <col min="4" max="4" width="7.140625" style="0" hidden="1" customWidth="1"/>
    <col min="5" max="5" width="11.57421875" style="0" bestFit="1" customWidth="1"/>
    <col min="6" max="6" width="11.57421875" style="1" hidden="1" customWidth="1"/>
    <col min="7" max="7" width="6.00390625" style="0" bestFit="1" customWidth="1"/>
    <col min="8" max="10" width="9.140625" style="0" hidden="1" customWidth="1"/>
    <col min="11" max="11" width="9.421875" style="0" bestFit="1" customWidth="1"/>
    <col min="12" max="12" width="10.57421875" style="4" bestFit="1" customWidth="1"/>
    <col min="13" max="13" width="9.140625" style="4" customWidth="1"/>
    <col min="14" max="14" width="9.140625" style="3" customWidth="1"/>
    <col min="15" max="15" width="9.140625" style="0" hidden="1" customWidth="1"/>
    <col min="16" max="16" width="9.140625" style="4" customWidth="1"/>
    <col min="17" max="22" width="0" style="0" hidden="1" customWidth="1"/>
    <col min="23" max="23" width="10.421875" style="0" bestFit="1" customWidth="1"/>
    <col min="26" max="26" width="13.8515625" style="0" bestFit="1" customWidth="1"/>
    <col min="29" max="29" width="16.00390625" style="0" hidden="1" customWidth="1"/>
    <col min="30" max="32" width="0" style="0" hidden="1" customWidth="1"/>
  </cols>
  <sheetData>
    <row r="1" spans="1:33" s="5" customFormat="1" ht="12.75">
      <c r="A1" s="5" t="s">
        <v>53</v>
      </c>
      <c r="B1" s="5" t="s">
        <v>54</v>
      </c>
      <c r="C1" s="5" t="s">
        <v>55</v>
      </c>
      <c r="D1" s="5" t="s">
        <v>56</v>
      </c>
      <c r="E1" s="5" t="s">
        <v>50</v>
      </c>
      <c r="F1" s="6" t="s">
        <v>50</v>
      </c>
      <c r="G1" s="5" t="s">
        <v>57</v>
      </c>
      <c r="H1" s="5" t="s">
        <v>47</v>
      </c>
      <c r="I1" s="5" t="s">
        <v>48</v>
      </c>
      <c r="J1" s="5" t="s">
        <v>49</v>
      </c>
      <c r="K1" s="5" t="s">
        <v>248</v>
      </c>
      <c r="L1" s="7" t="s">
        <v>247</v>
      </c>
      <c r="M1" s="7" t="s">
        <v>58</v>
      </c>
      <c r="N1" s="8" t="s">
        <v>249</v>
      </c>
      <c r="O1" s="5" t="s">
        <v>51</v>
      </c>
      <c r="P1" s="7" t="s">
        <v>52</v>
      </c>
      <c r="W1" s="5" t="s">
        <v>157</v>
      </c>
      <c r="X1" s="5" t="s">
        <v>233</v>
      </c>
      <c r="Y1" s="5" t="s">
        <v>156</v>
      </c>
      <c r="Z1" s="5" t="s">
        <v>251</v>
      </c>
      <c r="AA1" s="5" t="s">
        <v>245</v>
      </c>
      <c r="AB1" s="5" t="s">
        <v>82</v>
      </c>
      <c r="AC1" s="5" t="s">
        <v>234</v>
      </c>
      <c r="AD1" s="5" t="s">
        <v>235</v>
      </c>
      <c r="AE1" s="5" t="s">
        <v>236</v>
      </c>
      <c r="AF1" s="5" t="s">
        <v>237</v>
      </c>
      <c r="AG1" s="5" t="s">
        <v>240</v>
      </c>
    </row>
    <row r="2" spans="1:33" s="5" customFormat="1" ht="12.75">
      <c r="A2" s="2">
        <v>40456</v>
      </c>
      <c r="E2" s="9">
        <v>0.4355671296296297</v>
      </c>
      <c r="F2" s="10"/>
      <c r="G2" s="11">
        <v>16</v>
      </c>
      <c r="H2" s="11">
        <v>153</v>
      </c>
      <c r="I2" s="11">
        <v>141</v>
      </c>
      <c r="J2" s="11">
        <v>90</v>
      </c>
      <c r="K2" s="11">
        <v>697</v>
      </c>
      <c r="L2" s="12"/>
      <c r="M2" s="12">
        <f>CONVERT(H2*1.9608,"K","F")</f>
        <v>80.33432000000008</v>
      </c>
      <c r="N2" s="13">
        <f>I2/13.84</f>
        <v>10.1878612716763</v>
      </c>
      <c r="O2" s="11">
        <f>1/(0.0033554+0.00025707*LN((4700/((256/J2)-1))/2252))</f>
        <v>295.2321458509998</v>
      </c>
      <c r="P2" s="12">
        <f>CONVERT(O2,"K","F")</f>
        <v>71.74786253179971</v>
      </c>
      <c r="Q2" s="11"/>
      <c r="R2" s="11"/>
      <c r="S2" s="11"/>
      <c r="T2" s="11"/>
      <c r="U2" s="11"/>
      <c r="V2" s="11"/>
      <c r="W2" s="11" t="s">
        <v>238</v>
      </c>
      <c r="X2" s="11" t="s">
        <v>239</v>
      </c>
      <c r="Y2" s="11">
        <v>173</v>
      </c>
      <c r="Z2" s="11">
        <v>0</v>
      </c>
      <c r="AA2" s="11">
        <v>1.3</v>
      </c>
      <c r="AB2" s="11">
        <v>9</v>
      </c>
      <c r="AG2" s="11" t="s">
        <v>241</v>
      </c>
    </row>
    <row r="3" spans="1:33" ht="12.75">
      <c r="A3" s="2">
        <v>40456</v>
      </c>
      <c r="B3">
        <v>15</v>
      </c>
      <c r="C3">
        <v>28</v>
      </c>
      <c r="D3">
        <v>51</v>
      </c>
      <c r="E3" s="1">
        <f aca="true" t="shared" si="0" ref="E3:E34">AD3/24+AE3/1440+AF3/86400-5/24</f>
        <v>0.43666666666666665</v>
      </c>
      <c r="F3" s="1">
        <f>B3/24+C3/1440+D3/86400-5/24</f>
        <v>0.4367013888888889</v>
      </c>
      <c r="G3">
        <v>17</v>
      </c>
      <c r="H3">
        <v>153</v>
      </c>
      <c r="I3">
        <v>141</v>
      </c>
      <c r="J3">
        <v>109</v>
      </c>
      <c r="K3">
        <v>1509</v>
      </c>
      <c r="M3" s="4">
        <f>CONVERT(H3*1.9608,"K","F")</f>
        <v>80.33432000000008</v>
      </c>
      <c r="N3" s="3">
        <f>I3/13.84</f>
        <v>10.1878612716763</v>
      </c>
      <c r="O3">
        <f>1/(0.0033554+0.00025707*LN((4700/((256/J3)-1))/2252))</f>
        <v>288.3795760004521</v>
      </c>
      <c r="P3" s="4">
        <f>CONVERT(O3,"K","F")</f>
        <v>59.413236800813856</v>
      </c>
      <c r="Q3" t="s">
        <v>0</v>
      </c>
      <c r="R3">
        <v>28</v>
      </c>
      <c r="S3" t="s">
        <v>1</v>
      </c>
      <c r="T3" t="s">
        <v>2</v>
      </c>
      <c r="U3" t="s">
        <v>72</v>
      </c>
      <c r="V3" t="s">
        <v>73</v>
      </c>
      <c r="W3" t="s">
        <v>83</v>
      </c>
      <c r="X3" t="s">
        <v>158</v>
      </c>
      <c r="Y3">
        <v>106</v>
      </c>
      <c r="Z3">
        <v>2</v>
      </c>
      <c r="AA3">
        <v>1</v>
      </c>
      <c r="AB3">
        <v>11</v>
      </c>
      <c r="AC3">
        <v>152848</v>
      </c>
      <c r="AD3">
        <f>FLOOR(AC3/10000,1)</f>
        <v>15</v>
      </c>
      <c r="AE3">
        <f>MOD(FLOOR(AC3/100,1),100)</f>
        <v>28</v>
      </c>
      <c r="AF3">
        <f>MOD(AC3,100)</f>
        <v>48</v>
      </c>
      <c r="AG3" s="1"/>
    </row>
    <row r="4" spans="1:32" ht="12.75">
      <c r="A4" s="2">
        <v>40456</v>
      </c>
      <c r="B4">
        <v>15</v>
      </c>
      <c r="C4">
        <v>30</v>
      </c>
      <c r="D4">
        <v>25</v>
      </c>
      <c r="E4" s="1">
        <f t="shared" si="0"/>
        <v>0.43773148148148144</v>
      </c>
      <c r="F4" s="1">
        <f aca="true" t="shared" si="1" ref="F4:F52">B4/24+C4/1440+D4/86400-5/24</f>
        <v>0.43778935185185186</v>
      </c>
      <c r="G4">
        <v>18</v>
      </c>
      <c r="H4">
        <v>153</v>
      </c>
      <c r="I4">
        <v>141</v>
      </c>
      <c r="J4">
        <v>111</v>
      </c>
      <c r="K4">
        <v>3000</v>
      </c>
      <c r="L4" s="4">
        <f aca="true" t="shared" si="2" ref="L4:L67">(K4-K3)/((E4-E3)*1440)</f>
        <v>972.3913043478431</v>
      </c>
      <c r="M4" s="4">
        <f>CONVERT(H4*1.9608,"K","F")</f>
        <v>80.33432000000008</v>
      </c>
      <c r="N4" s="3">
        <f aca="true" t="shared" si="3" ref="N4:N52">I4/13.84</f>
        <v>10.1878612716763</v>
      </c>
      <c r="O4">
        <f aca="true" t="shared" si="4" ref="O4:O67">1/(0.0033554+0.00025707*LN((4700/((256/J4)-1))/2252))</f>
        <v>287.69960666717765</v>
      </c>
      <c r="P4" s="4">
        <f>CONVERT(O4,"K","F")</f>
        <v>58.18929200091981</v>
      </c>
      <c r="Q4" t="s">
        <v>0</v>
      </c>
      <c r="R4">
        <v>30</v>
      </c>
      <c r="S4" t="s">
        <v>39</v>
      </c>
      <c r="T4" t="s">
        <v>9</v>
      </c>
      <c r="U4" t="s">
        <v>72</v>
      </c>
      <c r="V4" t="s">
        <v>73</v>
      </c>
      <c r="W4" t="s">
        <v>84</v>
      </c>
      <c r="X4" t="s">
        <v>159</v>
      </c>
      <c r="Y4">
        <v>345</v>
      </c>
      <c r="Z4">
        <v>2</v>
      </c>
      <c r="AA4">
        <v>0.9</v>
      </c>
      <c r="AB4">
        <v>11</v>
      </c>
      <c r="AC4">
        <v>153020</v>
      </c>
      <c r="AD4">
        <f aca="true" t="shared" si="5" ref="AD4:AD67">FLOOR(AC4/10000,1)</f>
        <v>15</v>
      </c>
      <c r="AE4">
        <f aca="true" t="shared" si="6" ref="AE4:AE67">MOD(FLOOR(AC4/100,1),100)</f>
        <v>30</v>
      </c>
      <c r="AF4">
        <f aca="true" t="shared" si="7" ref="AF4:AF67">MOD(AC4,100)</f>
        <v>20</v>
      </c>
    </row>
    <row r="5" spans="1:32" ht="12.75">
      <c r="A5" s="2">
        <v>40456</v>
      </c>
      <c r="B5">
        <v>15</v>
      </c>
      <c r="C5">
        <v>31</v>
      </c>
      <c r="D5">
        <v>54</v>
      </c>
      <c r="E5" s="1">
        <f t="shared" si="0"/>
        <v>0.43879629629629624</v>
      </c>
      <c r="F5" s="1">
        <f t="shared" si="1"/>
        <v>0.43881944444444443</v>
      </c>
      <c r="G5">
        <v>19</v>
      </c>
      <c r="H5">
        <v>153</v>
      </c>
      <c r="I5">
        <v>141</v>
      </c>
      <c r="J5">
        <v>110</v>
      </c>
      <c r="K5">
        <v>4421</v>
      </c>
      <c r="L5" s="4">
        <f t="shared" si="2"/>
        <v>926.7391304347988</v>
      </c>
      <c r="M5" s="4">
        <f>CONVERT(H5*1.9608,"K","F")</f>
        <v>80.33432000000008</v>
      </c>
      <c r="N5" s="3">
        <f t="shared" si="3"/>
        <v>10.1878612716763</v>
      </c>
      <c r="O5">
        <f t="shared" si="4"/>
        <v>288.0388089673942</v>
      </c>
      <c r="P5" s="4">
        <f>CONVERT(O5,"K","F")</f>
        <v>58.79985614130956</v>
      </c>
      <c r="Q5" t="s">
        <v>0</v>
      </c>
      <c r="R5">
        <v>31</v>
      </c>
      <c r="S5" t="s">
        <v>59</v>
      </c>
      <c r="T5" t="s">
        <v>60</v>
      </c>
      <c r="U5" t="s">
        <v>72</v>
      </c>
      <c r="V5" t="s">
        <v>73</v>
      </c>
      <c r="W5" t="s">
        <v>85</v>
      </c>
      <c r="X5" t="s">
        <v>160</v>
      </c>
      <c r="Y5">
        <v>346</v>
      </c>
      <c r="Z5">
        <v>8</v>
      </c>
      <c r="AA5">
        <v>1</v>
      </c>
      <c r="AB5">
        <v>11</v>
      </c>
      <c r="AC5">
        <v>153152</v>
      </c>
      <c r="AD5">
        <f t="shared" si="5"/>
        <v>15</v>
      </c>
      <c r="AE5">
        <f t="shared" si="6"/>
        <v>31</v>
      </c>
      <c r="AF5">
        <f t="shared" si="7"/>
        <v>52</v>
      </c>
    </row>
    <row r="6" spans="1:32" ht="12.75">
      <c r="A6" s="2">
        <v>40456</v>
      </c>
      <c r="B6">
        <v>15</v>
      </c>
      <c r="C6">
        <v>33</v>
      </c>
      <c r="D6">
        <v>26</v>
      </c>
      <c r="E6" s="1">
        <f t="shared" si="0"/>
        <v>0.43986111111111115</v>
      </c>
      <c r="F6" s="1">
        <f t="shared" si="1"/>
        <v>0.4398842592592592</v>
      </c>
      <c r="G6">
        <v>20</v>
      </c>
      <c r="H6">
        <v>153</v>
      </c>
      <c r="I6">
        <v>141</v>
      </c>
      <c r="J6">
        <v>110</v>
      </c>
      <c r="K6">
        <v>5639</v>
      </c>
      <c r="L6" s="4">
        <f t="shared" si="2"/>
        <v>794.3478260868876</v>
      </c>
      <c r="M6" s="4">
        <f>CONVERT(H6*1.9608,"K","F")</f>
        <v>80.33432000000008</v>
      </c>
      <c r="N6" s="3">
        <f t="shared" si="3"/>
        <v>10.1878612716763</v>
      </c>
      <c r="O6">
        <f t="shared" si="4"/>
        <v>288.0388089673942</v>
      </c>
      <c r="P6" s="4">
        <f>CONVERT(O6,"K","F")</f>
        <v>58.79985614130956</v>
      </c>
      <c r="Q6" t="s">
        <v>0</v>
      </c>
      <c r="R6">
        <v>33</v>
      </c>
      <c r="S6" t="s">
        <v>3</v>
      </c>
      <c r="T6" t="s">
        <v>2</v>
      </c>
      <c r="U6" t="s">
        <v>72</v>
      </c>
      <c r="V6" t="s">
        <v>73</v>
      </c>
      <c r="W6" t="s">
        <v>86</v>
      </c>
      <c r="X6" t="s">
        <v>161</v>
      </c>
      <c r="Y6">
        <v>125</v>
      </c>
      <c r="Z6">
        <v>2</v>
      </c>
      <c r="AA6">
        <v>0.9</v>
      </c>
      <c r="AB6">
        <v>11</v>
      </c>
      <c r="AC6">
        <v>153324</v>
      </c>
      <c r="AD6">
        <f t="shared" si="5"/>
        <v>15</v>
      </c>
      <c r="AE6">
        <f t="shared" si="6"/>
        <v>33</v>
      </c>
      <c r="AF6">
        <f t="shared" si="7"/>
        <v>24</v>
      </c>
    </row>
    <row r="7" spans="1:32" ht="12.75">
      <c r="A7" s="2">
        <v>40456</v>
      </c>
      <c r="B7">
        <v>15</v>
      </c>
      <c r="C7">
        <v>34</v>
      </c>
      <c r="D7">
        <v>57</v>
      </c>
      <c r="E7" s="1">
        <f t="shared" si="0"/>
        <v>0.44090277777777775</v>
      </c>
      <c r="F7" s="1">
        <f t="shared" si="1"/>
        <v>0.4409375</v>
      </c>
      <c r="G7">
        <v>21</v>
      </c>
      <c r="H7">
        <v>153</v>
      </c>
      <c r="I7">
        <v>141</v>
      </c>
      <c r="J7">
        <v>113</v>
      </c>
      <c r="K7">
        <v>6888</v>
      </c>
      <c r="L7" s="4">
        <f t="shared" si="2"/>
        <v>832.666666666714</v>
      </c>
      <c r="M7" s="4">
        <f>CONVERT(H7*1.9608,"K","F")</f>
        <v>80.33432000000008</v>
      </c>
      <c r="N7" s="3">
        <f t="shared" si="3"/>
        <v>10.1878612716763</v>
      </c>
      <c r="O7">
        <f t="shared" si="4"/>
        <v>287.0256834509039</v>
      </c>
      <c r="P7" s="4">
        <f>CONVERT(O7,"K","F")</f>
        <v>56.976230211627055</v>
      </c>
      <c r="Q7" t="s">
        <v>0</v>
      </c>
      <c r="R7">
        <v>34</v>
      </c>
      <c r="S7" t="s">
        <v>5</v>
      </c>
      <c r="T7" t="s">
        <v>2</v>
      </c>
      <c r="U7" t="s">
        <v>72</v>
      </c>
      <c r="V7" t="s">
        <v>73</v>
      </c>
      <c r="W7" t="s">
        <v>87</v>
      </c>
      <c r="X7" t="s">
        <v>161</v>
      </c>
      <c r="Y7">
        <v>157</v>
      </c>
      <c r="Z7">
        <v>7</v>
      </c>
      <c r="AA7">
        <v>0.9</v>
      </c>
      <c r="AB7">
        <v>11</v>
      </c>
      <c r="AC7">
        <v>153454</v>
      </c>
      <c r="AD7">
        <f t="shared" si="5"/>
        <v>15</v>
      </c>
      <c r="AE7">
        <f t="shared" si="6"/>
        <v>34</v>
      </c>
      <c r="AF7">
        <f t="shared" si="7"/>
        <v>54</v>
      </c>
    </row>
    <row r="8" spans="1:32" ht="12.75">
      <c r="A8" s="2">
        <v>40456</v>
      </c>
      <c r="B8">
        <v>15</v>
      </c>
      <c r="C8">
        <v>36</v>
      </c>
      <c r="D8">
        <v>30</v>
      </c>
      <c r="E8" s="1">
        <f t="shared" si="0"/>
        <v>0.44196759259259255</v>
      </c>
      <c r="F8" s="1">
        <f t="shared" si="1"/>
        <v>0.44201388888888893</v>
      </c>
      <c r="G8">
        <v>22</v>
      </c>
      <c r="H8">
        <v>153</v>
      </c>
      <c r="I8">
        <v>141</v>
      </c>
      <c r="J8">
        <v>119</v>
      </c>
      <c r="K8">
        <v>8384</v>
      </c>
      <c r="L8" s="4">
        <f t="shared" si="2"/>
        <v>975.6521739130606</v>
      </c>
      <c r="M8" s="4">
        <f>CONVERT(H8*1.9608,"K","F")</f>
        <v>80.33432000000008</v>
      </c>
      <c r="N8" s="3">
        <f t="shared" si="3"/>
        <v>10.1878612716763</v>
      </c>
      <c r="O8">
        <f t="shared" si="4"/>
        <v>285.03610841973426</v>
      </c>
      <c r="P8" s="4">
        <f>CONVERT(O8,"K","F")</f>
        <v>53.39499515552171</v>
      </c>
      <c r="Q8" t="s">
        <v>0</v>
      </c>
      <c r="R8">
        <v>36</v>
      </c>
      <c r="S8" t="s">
        <v>26</v>
      </c>
      <c r="T8" t="s">
        <v>9</v>
      </c>
      <c r="U8" t="s">
        <v>72</v>
      </c>
      <c r="V8" t="s">
        <v>73</v>
      </c>
      <c r="W8" t="s">
        <v>88</v>
      </c>
      <c r="X8" t="s">
        <v>162</v>
      </c>
      <c r="Y8">
        <v>145</v>
      </c>
      <c r="Z8">
        <v>7</v>
      </c>
      <c r="AA8">
        <v>0.9</v>
      </c>
      <c r="AB8">
        <v>11</v>
      </c>
      <c r="AC8">
        <v>153626</v>
      </c>
      <c r="AD8">
        <f t="shared" si="5"/>
        <v>15</v>
      </c>
      <c r="AE8">
        <f t="shared" si="6"/>
        <v>36</v>
      </c>
      <c r="AF8">
        <f t="shared" si="7"/>
        <v>26</v>
      </c>
    </row>
    <row r="9" spans="1:32" ht="12.75">
      <c r="A9" s="2">
        <v>40456</v>
      </c>
      <c r="B9">
        <v>15</v>
      </c>
      <c r="C9">
        <v>38</v>
      </c>
      <c r="D9">
        <v>0</v>
      </c>
      <c r="E9" s="1">
        <f t="shared" si="0"/>
        <v>0.44303240740740735</v>
      </c>
      <c r="F9" s="1">
        <f t="shared" si="1"/>
        <v>0.44305555555555554</v>
      </c>
      <c r="G9">
        <v>23</v>
      </c>
      <c r="H9">
        <v>153</v>
      </c>
      <c r="I9">
        <v>141</v>
      </c>
      <c r="J9">
        <v>125</v>
      </c>
      <c r="K9">
        <v>9725</v>
      </c>
      <c r="L9" s="4">
        <f t="shared" si="2"/>
        <v>874.5652173913196</v>
      </c>
      <c r="M9" s="4">
        <f>CONVERT(H9*1.9608,"K","F")</f>
        <v>80.33432000000008</v>
      </c>
      <c r="N9" s="3">
        <f t="shared" si="3"/>
        <v>10.1878612716763</v>
      </c>
      <c r="O9">
        <f t="shared" si="4"/>
        <v>283.0868118436081</v>
      </c>
      <c r="P9" s="4">
        <f>CONVERT(O9,"K","F")</f>
        <v>49.886261318494576</v>
      </c>
      <c r="Q9" t="s">
        <v>0</v>
      </c>
      <c r="R9">
        <v>38</v>
      </c>
      <c r="S9" t="s">
        <v>10</v>
      </c>
      <c r="T9" t="s">
        <v>9</v>
      </c>
      <c r="U9" t="s">
        <v>72</v>
      </c>
      <c r="V9" t="s">
        <v>73</v>
      </c>
      <c r="W9" t="s">
        <v>89</v>
      </c>
      <c r="X9" t="s">
        <v>163</v>
      </c>
      <c r="Y9">
        <v>183</v>
      </c>
      <c r="Z9">
        <v>8</v>
      </c>
      <c r="AA9">
        <v>1</v>
      </c>
      <c r="AB9">
        <v>11</v>
      </c>
      <c r="AC9">
        <v>153758</v>
      </c>
      <c r="AD9">
        <f t="shared" si="5"/>
        <v>15</v>
      </c>
      <c r="AE9">
        <f t="shared" si="6"/>
        <v>37</v>
      </c>
      <c r="AF9">
        <f t="shared" si="7"/>
        <v>58</v>
      </c>
    </row>
    <row r="10" spans="1:33" ht="12.75">
      <c r="A10" s="2">
        <v>40456</v>
      </c>
      <c r="B10">
        <v>15</v>
      </c>
      <c r="C10">
        <v>39</v>
      </c>
      <c r="D10">
        <v>31</v>
      </c>
      <c r="E10" s="1">
        <f t="shared" si="0"/>
        <v>0.44409722222222225</v>
      </c>
      <c r="F10" s="1">
        <f t="shared" si="1"/>
        <v>0.4441087962962963</v>
      </c>
      <c r="G10">
        <v>24</v>
      </c>
      <c r="H10">
        <v>153</v>
      </c>
      <c r="I10">
        <v>141</v>
      </c>
      <c r="J10">
        <v>133</v>
      </c>
      <c r="K10" s="14">
        <f>(K9+K11)/2</f>
        <v>11086.5</v>
      </c>
      <c r="L10" s="4">
        <f t="shared" si="2"/>
        <v>887.9347826086185</v>
      </c>
      <c r="M10" s="4">
        <f>CONVERT(H10*1.9608,"K","F")</f>
        <v>80.33432000000008</v>
      </c>
      <c r="N10" s="3">
        <f t="shared" si="3"/>
        <v>10.1878612716763</v>
      </c>
      <c r="O10">
        <f t="shared" si="4"/>
        <v>280.5339083758627</v>
      </c>
      <c r="P10" s="4">
        <f>CONVERT(O10,"K","F")</f>
        <v>45.291035076552944</v>
      </c>
      <c r="Q10" t="s">
        <v>0</v>
      </c>
      <c r="R10">
        <v>39</v>
      </c>
      <c r="S10" t="s">
        <v>13</v>
      </c>
      <c r="T10" t="s">
        <v>9</v>
      </c>
      <c r="U10" t="s">
        <v>72</v>
      </c>
      <c r="V10" t="s">
        <v>73</v>
      </c>
      <c r="W10" t="s">
        <v>90</v>
      </c>
      <c r="X10" t="s">
        <v>164</v>
      </c>
      <c r="Y10">
        <v>144</v>
      </c>
      <c r="Z10">
        <v>8</v>
      </c>
      <c r="AA10">
        <v>1</v>
      </c>
      <c r="AB10">
        <v>11</v>
      </c>
      <c r="AC10">
        <v>153930</v>
      </c>
      <c r="AD10">
        <f t="shared" si="5"/>
        <v>15</v>
      </c>
      <c r="AE10">
        <f t="shared" si="6"/>
        <v>39</v>
      </c>
      <c r="AF10">
        <f t="shared" si="7"/>
        <v>30</v>
      </c>
      <c r="AG10" t="s">
        <v>246</v>
      </c>
    </row>
    <row r="11" spans="1:32" ht="12.75">
      <c r="A11" s="2">
        <v>40456</v>
      </c>
      <c r="B11">
        <v>15</v>
      </c>
      <c r="C11">
        <v>41</v>
      </c>
      <c r="D11">
        <v>3</v>
      </c>
      <c r="E11" s="1">
        <f t="shared" si="0"/>
        <v>0.44513888888888886</v>
      </c>
      <c r="F11" s="1">
        <f t="shared" si="1"/>
        <v>0.4451736111111111</v>
      </c>
      <c r="G11">
        <v>25</v>
      </c>
      <c r="H11">
        <v>153</v>
      </c>
      <c r="I11">
        <v>141</v>
      </c>
      <c r="J11">
        <v>142</v>
      </c>
      <c r="K11">
        <v>12448</v>
      </c>
      <c r="L11" s="4">
        <f t="shared" si="2"/>
        <v>907.6666666667182</v>
      </c>
      <c r="M11" s="4">
        <f>CONVERT(H11*1.9608,"K","F")</f>
        <v>80.33432000000008</v>
      </c>
      <c r="N11" s="3">
        <f t="shared" si="3"/>
        <v>10.1878612716763</v>
      </c>
      <c r="O11">
        <f t="shared" si="4"/>
        <v>277.7008249635549</v>
      </c>
      <c r="P11" s="4">
        <f>CONVERT(O11,"K","F")</f>
        <v>40.19148493439887</v>
      </c>
      <c r="Q11" t="s">
        <v>0</v>
      </c>
      <c r="R11">
        <v>41</v>
      </c>
      <c r="S11" t="s">
        <v>28</v>
      </c>
      <c r="T11" t="s">
        <v>6</v>
      </c>
      <c r="U11" t="s">
        <v>72</v>
      </c>
      <c r="V11" t="s">
        <v>73</v>
      </c>
      <c r="W11" t="s">
        <v>91</v>
      </c>
      <c r="X11" t="s">
        <v>165</v>
      </c>
      <c r="Y11">
        <v>176</v>
      </c>
      <c r="Z11">
        <v>10</v>
      </c>
      <c r="AA11">
        <v>1</v>
      </c>
      <c r="AB11">
        <v>10</v>
      </c>
      <c r="AC11">
        <v>154100</v>
      </c>
      <c r="AD11">
        <f t="shared" si="5"/>
        <v>15</v>
      </c>
      <c r="AE11">
        <f t="shared" si="6"/>
        <v>41</v>
      </c>
      <c r="AF11">
        <f t="shared" si="7"/>
        <v>0</v>
      </c>
    </row>
    <row r="12" spans="1:32" ht="12.75">
      <c r="A12" s="2">
        <v>40456</v>
      </c>
      <c r="B12">
        <v>15</v>
      </c>
      <c r="C12">
        <v>42</v>
      </c>
      <c r="D12">
        <v>34</v>
      </c>
      <c r="E12" s="1">
        <f t="shared" si="0"/>
        <v>0.44620370370370366</v>
      </c>
      <c r="F12" s="1">
        <f t="shared" si="1"/>
        <v>0.44622685185185185</v>
      </c>
      <c r="G12">
        <v>26</v>
      </c>
      <c r="H12">
        <v>153</v>
      </c>
      <c r="I12">
        <v>141</v>
      </c>
      <c r="J12">
        <v>147</v>
      </c>
      <c r="K12">
        <v>13703</v>
      </c>
      <c r="L12" s="4">
        <f t="shared" si="2"/>
        <v>818.4782608695795</v>
      </c>
      <c r="M12" s="4">
        <f>CONVERT(H12*1.9608,"K","F")</f>
        <v>80.33432000000008</v>
      </c>
      <c r="N12" s="3">
        <f t="shared" si="3"/>
        <v>10.1878612716763</v>
      </c>
      <c r="O12">
        <f t="shared" si="4"/>
        <v>276.13451941143023</v>
      </c>
      <c r="P12" s="4">
        <f>CONVERT(O12,"K","F")</f>
        <v>37.37213494057446</v>
      </c>
      <c r="Q12" t="s">
        <v>0</v>
      </c>
      <c r="R12">
        <v>42</v>
      </c>
      <c r="S12" t="s">
        <v>12</v>
      </c>
      <c r="T12" t="s">
        <v>61</v>
      </c>
      <c r="U12" t="s">
        <v>72</v>
      </c>
      <c r="V12" t="s">
        <v>73</v>
      </c>
      <c r="W12" t="s">
        <v>92</v>
      </c>
      <c r="X12" t="s">
        <v>166</v>
      </c>
      <c r="Y12">
        <v>123</v>
      </c>
      <c r="Z12">
        <v>9</v>
      </c>
      <c r="AA12">
        <v>1.1</v>
      </c>
      <c r="AB12">
        <v>11</v>
      </c>
      <c r="AC12">
        <v>154232</v>
      </c>
      <c r="AD12">
        <f t="shared" si="5"/>
        <v>15</v>
      </c>
      <c r="AE12">
        <f t="shared" si="6"/>
        <v>42</v>
      </c>
      <c r="AF12">
        <f t="shared" si="7"/>
        <v>32</v>
      </c>
    </row>
    <row r="13" spans="1:32" ht="12.75">
      <c r="A13" s="2">
        <v>40456</v>
      </c>
      <c r="B13">
        <v>15</v>
      </c>
      <c r="C13">
        <v>44</v>
      </c>
      <c r="D13">
        <v>5</v>
      </c>
      <c r="E13" s="1">
        <f t="shared" si="0"/>
        <v>0.44726851851851845</v>
      </c>
      <c r="F13" s="1">
        <f t="shared" si="1"/>
        <v>0.4472800925925926</v>
      </c>
      <c r="G13">
        <v>27</v>
      </c>
      <c r="H13">
        <v>153</v>
      </c>
      <c r="I13">
        <v>141</v>
      </c>
      <c r="J13">
        <v>150</v>
      </c>
      <c r="K13">
        <v>15031</v>
      </c>
      <c r="L13" s="4">
        <f t="shared" si="2"/>
        <v>866.0869565217542</v>
      </c>
      <c r="M13" s="4">
        <f>CONVERT(H13*1.9608,"K","F")</f>
        <v>80.33432000000008</v>
      </c>
      <c r="N13" s="3">
        <f t="shared" si="3"/>
        <v>10.1878612716763</v>
      </c>
      <c r="O13">
        <f t="shared" si="4"/>
        <v>275.1946641789469</v>
      </c>
      <c r="P13" s="4">
        <f>CONVERT(O13,"K","F")</f>
        <v>35.680395522104426</v>
      </c>
      <c r="Q13" t="s">
        <v>0</v>
      </c>
      <c r="R13">
        <v>44</v>
      </c>
      <c r="S13" t="s">
        <v>16</v>
      </c>
      <c r="T13" t="s">
        <v>6</v>
      </c>
      <c r="U13" t="s">
        <v>72</v>
      </c>
      <c r="V13" t="s">
        <v>73</v>
      </c>
      <c r="W13" t="s">
        <v>92</v>
      </c>
      <c r="X13" t="s">
        <v>167</v>
      </c>
      <c r="Y13">
        <v>257</v>
      </c>
      <c r="Z13">
        <v>4</v>
      </c>
      <c r="AA13">
        <v>0.9</v>
      </c>
      <c r="AB13">
        <v>11</v>
      </c>
      <c r="AC13">
        <v>154404</v>
      </c>
      <c r="AD13">
        <f t="shared" si="5"/>
        <v>15</v>
      </c>
      <c r="AE13">
        <f t="shared" si="6"/>
        <v>44</v>
      </c>
      <c r="AF13">
        <f t="shared" si="7"/>
        <v>4</v>
      </c>
    </row>
    <row r="14" spans="1:32" ht="12.75">
      <c r="A14" s="2">
        <v>40456</v>
      </c>
      <c r="B14">
        <v>15</v>
      </c>
      <c r="C14">
        <v>45</v>
      </c>
      <c r="D14">
        <v>37</v>
      </c>
      <c r="E14" s="1">
        <f t="shared" si="0"/>
        <v>0.4483101851851852</v>
      </c>
      <c r="F14" s="1">
        <f t="shared" si="1"/>
        <v>0.4483449074074074</v>
      </c>
      <c r="G14">
        <v>28</v>
      </c>
      <c r="H14">
        <v>153</v>
      </c>
      <c r="I14">
        <v>141</v>
      </c>
      <c r="J14">
        <v>154</v>
      </c>
      <c r="K14">
        <v>16262</v>
      </c>
      <c r="L14" s="4">
        <f t="shared" si="2"/>
        <v>820.6666666666258</v>
      </c>
      <c r="M14" s="4">
        <f>CONVERT(H14*1.9608,"K","F")</f>
        <v>80.33432000000008</v>
      </c>
      <c r="N14" s="3">
        <f t="shared" si="3"/>
        <v>10.1878612716763</v>
      </c>
      <c r="O14">
        <f t="shared" si="4"/>
        <v>273.9391819601827</v>
      </c>
      <c r="P14" s="4">
        <f>CONVERT(O14,"K","F")</f>
        <v>33.42052752832886</v>
      </c>
      <c r="Q14" t="s">
        <v>0</v>
      </c>
      <c r="R14">
        <v>45</v>
      </c>
      <c r="S14" t="s">
        <v>31</v>
      </c>
      <c r="T14" t="s">
        <v>6</v>
      </c>
      <c r="U14" t="s">
        <v>72</v>
      </c>
      <c r="V14" t="s">
        <v>73</v>
      </c>
      <c r="W14" t="s">
        <v>93</v>
      </c>
      <c r="X14" t="s">
        <v>168</v>
      </c>
      <c r="Y14">
        <v>188</v>
      </c>
      <c r="Z14">
        <v>8</v>
      </c>
      <c r="AA14">
        <v>0.9</v>
      </c>
      <c r="AB14">
        <v>11</v>
      </c>
      <c r="AC14">
        <v>154534</v>
      </c>
      <c r="AD14">
        <f t="shared" si="5"/>
        <v>15</v>
      </c>
      <c r="AE14">
        <f t="shared" si="6"/>
        <v>45</v>
      </c>
      <c r="AF14">
        <f t="shared" si="7"/>
        <v>34</v>
      </c>
    </row>
    <row r="15" spans="1:32" ht="12.75">
      <c r="A15" s="2">
        <v>40456</v>
      </c>
      <c r="B15">
        <v>15</v>
      </c>
      <c r="C15">
        <v>47</v>
      </c>
      <c r="D15">
        <v>8</v>
      </c>
      <c r="E15" s="1">
        <f t="shared" si="0"/>
        <v>0.44937499999999997</v>
      </c>
      <c r="F15" s="1">
        <f t="shared" si="1"/>
        <v>0.44939814814814816</v>
      </c>
      <c r="G15">
        <v>29</v>
      </c>
      <c r="H15">
        <v>153</v>
      </c>
      <c r="I15">
        <v>141</v>
      </c>
      <c r="J15">
        <v>162</v>
      </c>
      <c r="K15">
        <v>17559</v>
      </c>
      <c r="L15" s="4">
        <f t="shared" si="2"/>
        <v>845.869565217406</v>
      </c>
      <c r="M15" s="4">
        <f>CONVERT(H15*1.9608,"K","F")</f>
        <v>80.33432000000008</v>
      </c>
      <c r="N15" s="3">
        <f t="shared" si="3"/>
        <v>10.1878612716763</v>
      </c>
      <c r="O15">
        <f t="shared" si="4"/>
        <v>271.4101003768685</v>
      </c>
      <c r="P15" s="4">
        <f>CONVERT(O15,"K","F")</f>
        <v>28.868180678363366</v>
      </c>
      <c r="Q15" t="s">
        <v>0</v>
      </c>
      <c r="R15">
        <v>47</v>
      </c>
      <c r="S15" t="s">
        <v>15</v>
      </c>
      <c r="T15" t="s">
        <v>2</v>
      </c>
      <c r="U15" t="s">
        <v>72</v>
      </c>
      <c r="V15" t="s">
        <v>73</v>
      </c>
      <c r="W15" t="s">
        <v>94</v>
      </c>
      <c r="X15" t="s">
        <v>169</v>
      </c>
      <c r="Y15">
        <v>146</v>
      </c>
      <c r="Z15">
        <v>14</v>
      </c>
      <c r="AA15">
        <v>1.1</v>
      </c>
      <c r="AB15">
        <v>11</v>
      </c>
      <c r="AC15">
        <v>154706</v>
      </c>
      <c r="AD15">
        <f t="shared" si="5"/>
        <v>15</v>
      </c>
      <c r="AE15">
        <f t="shared" si="6"/>
        <v>47</v>
      </c>
      <c r="AF15">
        <f t="shared" si="7"/>
        <v>6</v>
      </c>
    </row>
    <row r="16" spans="1:32" ht="12.75">
      <c r="A16" s="2">
        <v>40456</v>
      </c>
      <c r="B16">
        <v>15</v>
      </c>
      <c r="C16">
        <v>48</v>
      </c>
      <c r="D16">
        <v>41</v>
      </c>
      <c r="E16" s="1">
        <f t="shared" si="0"/>
        <v>0.45043981481481477</v>
      </c>
      <c r="F16" s="1">
        <f t="shared" si="1"/>
        <v>0.450474537037037</v>
      </c>
      <c r="G16">
        <v>30</v>
      </c>
      <c r="H16">
        <v>153</v>
      </c>
      <c r="I16">
        <v>141</v>
      </c>
      <c r="J16">
        <v>170</v>
      </c>
      <c r="K16">
        <v>18700</v>
      </c>
      <c r="L16" s="4">
        <f t="shared" si="2"/>
        <v>744.1304347826217</v>
      </c>
      <c r="M16" s="4">
        <f>CONVERT(H16*1.9608,"K","F")</f>
        <v>80.33432000000008</v>
      </c>
      <c r="N16" s="3">
        <f t="shared" si="3"/>
        <v>10.1878612716763</v>
      </c>
      <c r="O16">
        <f t="shared" si="4"/>
        <v>268.8375620233475</v>
      </c>
      <c r="P16" s="4">
        <f>CONVERT(O16,"K","F")</f>
        <v>24.23761164202557</v>
      </c>
      <c r="Q16" t="s">
        <v>0</v>
      </c>
      <c r="R16">
        <v>48</v>
      </c>
      <c r="S16" t="s">
        <v>41</v>
      </c>
      <c r="T16" t="s">
        <v>42</v>
      </c>
      <c r="U16" t="s">
        <v>72</v>
      </c>
      <c r="V16" t="s">
        <v>73</v>
      </c>
      <c r="W16" t="s">
        <v>95</v>
      </c>
      <c r="X16" t="s">
        <v>170</v>
      </c>
      <c r="Y16">
        <v>175</v>
      </c>
      <c r="Z16">
        <v>12</v>
      </c>
      <c r="AA16">
        <v>0.8</v>
      </c>
      <c r="AB16">
        <v>11</v>
      </c>
      <c r="AC16">
        <v>154838</v>
      </c>
      <c r="AD16">
        <f t="shared" si="5"/>
        <v>15</v>
      </c>
      <c r="AE16">
        <f t="shared" si="6"/>
        <v>48</v>
      </c>
      <c r="AF16">
        <f t="shared" si="7"/>
        <v>38</v>
      </c>
    </row>
    <row r="17" spans="1:32" ht="12.75">
      <c r="A17" s="2">
        <v>40456</v>
      </c>
      <c r="B17">
        <v>15</v>
      </c>
      <c r="C17">
        <v>50</v>
      </c>
      <c r="D17">
        <v>13</v>
      </c>
      <c r="E17" s="1">
        <f t="shared" si="0"/>
        <v>0.45150462962962956</v>
      </c>
      <c r="F17" s="1">
        <f t="shared" si="1"/>
        <v>0.4515393518518518</v>
      </c>
      <c r="G17">
        <v>31</v>
      </c>
      <c r="H17">
        <v>153</v>
      </c>
      <c r="I17">
        <v>141</v>
      </c>
      <c r="J17">
        <v>180</v>
      </c>
      <c r="K17">
        <v>20178</v>
      </c>
      <c r="L17" s="4">
        <f t="shared" si="2"/>
        <v>963.9130434782777</v>
      </c>
      <c r="M17" s="4">
        <f>CONVERT(H17*1.9608,"K","F")</f>
        <v>80.33432000000008</v>
      </c>
      <c r="N17" s="3">
        <f t="shared" si="3"/>
        <v>10.1878612716763</v>
      </c>
      <c r="O17">
        <f t="shared" si="4"/>
        <v>265.5203652516441</v>
      </c>
      <c r="P17" s="4">
        <f>CONVERT(O17,"K","F")</f>
        <v>18.266657452959386</v>
      </c>
      <c r="Q17" t="s">
        <v>0</v>
      </c>
      <c r="R17">
        <v>50</v>
      </c>
      <c r="S17" t="s">
        <v>18</v>
      </c>
      <c r="T17" t="s">
        <v>61</v>
      </c>
      <c r="U17" t="s">
        <v>72</v>
      </c>
      <c r="V17" t="s">
        <v>73</v>
      </c>
      <c r="W17" t="s">
        <v>96</v>
      </c>
      <c r="X17" t="s">
        <v>171</v>
      </c>
      <c r="Y17">
        <v>154</v>
      </c>
      <c r="Z17">
        <v>7</v>
      </c>
      <c r="AA17">
        <v>0.9</v>
      </c>
      <c r="AB17">
        <v>11</v>
      </c>
      <c r="AC17">
        <v>155010</v>
      </c>
      <c r="AD17">
        <f t="shared" si="5"/>
        <v>15</v>
      </c>
      <c r="AE17">
        <f t="shared" si="6"/>
        <v>50</v>
      </c>
      <c r="AF17">
        <f t="shared" si="7"/>
        <v>10</v>
      </c>
    </row>
    <row r="18" spans="1:32" ht="12.75">
      <c r="A18" s="2">
        <v>40456</v>
      </c>
      <c r="B18">
        <v>15</v>
      </c>
      <c r="C18">
        <v>51</v>
      </c>
      <c r="D18">
        <v>43</v>
      </c>
      <c r="E18" s="1">
        <f t="shared" si="0"/>
        <v>0.4525462962962963</v>
      </c>
      <c r="F18" s="1">
        <f t="shared" si="1"/>
        <v>0.4525810185185185</v>
      </c>
      <c r="G18">
        <v>32</v>
      </c>
      <c r="H18">
        <v>153</v>
      </c>
      <c r="I18">
        <v>141</v>
      </c>
      <c r="J18">
        <v>190</v>
      </c>
      <c r="K18">
        <v>21609</v>
      </c>
      <c r="L18" s="4">
        <f t="shared" si="2"/>
        <v>953.9999999999526</v>
      </c>
      <c r="M18" s="4">
        <f>CONVERT(H18*1.9608,"K","F")</f>
        <v>80.33432000000008</v>
      </c>
      <c r="N18" s="3">
        <f t="shared" si="3"/>
        <v>10.1878612716763</v>
      </c>
      <c r="O18">
        <f t="shared" si="4"/>
        <v>262.03009020075444</v>
      </c>
      <c r="P18" s="4">
        <f>CONVERT(O18,"K","F")</f>
        <v>11.984162361358038</v>
      </c>
      <c r="Q18" t="s">
        <v>0</v>
      </c>
      <c r="R18">
        <v>51</v>
      </c>
      <c r="S18" t="s">
        <v>19</v>
      </c>
      <c r="T18" t="s">
        <v>61</v>
      </c>
      <c r="U18" t="s">
        <v>72</v>
      </c>
      <c r="V18" t="s">
        <v>73</v>
      </c>
      <c r="W18" t="s">
        <v>97</v>
      </c>
      <c r="X18" t="s">
        <v>172</v>
      </c>
      <c r="Y18">
        <v>122</v>
      </c>
      <c r="Z18">
        <v>8</v>
      </c>
      <c r="AA18">
        <v>0.9</v>
      </c>
      <c r="AB18">
        <v>10</v>
      </c>
      <c r="AC18">
        <v>155140</v>
      </c>
      <c r="AD18">
        <f t="shared" si="5"/>
        <v>15</v>
      </c>
      <c r="AE18">
        <f t="shared" si="6"/>
        <v>51</v>
      </c>
      <c r="AF18">
        <f t="shared" si="7"/>
        <v>40</v>
      </c>
    </row>
    <row r="19" spans="1:32" ht="12.75">
      <c r="A19" s="2">
        <v>40456</v>
      </c>
      <c r="B19">
        <v>15</v>
      </c>
      <c r="C19">
        <v>53</v>
      </c>
      <c r="D19">
        <v>14</v>
      </c>
      <c r="E19" s="1">
        <f t="shared" si="0"/>
        <v>0.4536111111111111</v>
      </c>
      <c r="F19" s="1">
        <f t="shared" si="1"/>
        <v>0.45363425925925915</v>
      </c>
      <c r="G19">
        <v>33</v>
      </c>
      <c r="H19">
        <v>153</v>
      </c>
      <c r="I19">
        <v>141</v>
      </c>
      <c r="J19">
        <v>196</v>
      </c>
      <c r="K19">
        <v>22787</v>
      </c>
      <c r="L19" s="4">
        <f t="shared" si="2"/>
        <v>768.2608695652308</v>
      </c>
      <c r="M19" s="4">
        <f>CONVERT(H19*1.9608,"K","F")</f>
        <v>80.33432000000008</v>
      </c>
      <c r="N19" s="3">
        <f t="shared" si="3"/>
        <v>10.1878612716763</v>
      </c>
      <c r="O19">
        <f t="shared" si="4"/>
        <v>259.81790567334</v>
      </c>
      <c r="P19" s="4">
        <f>CONVERT(O19,"K","F")</f>
        <v>8.00223021201208</v>
      </c>
      <c r="Q19" t="s">
        <v>0</v>
      </c>
      <c r="R19">
        <v>53</v>
      </c>
      <c r="S19" t="s">
        <v>17</v>
      </c>
      <c r="T19" t="s">
        <v>9</v>
      </c>
      <c r="U19" t="s">
        <v>72</v>
      </c>
      <c r="V19" t="s">
        <v>73</v>
      </c>
      <c r="W19" t="s">
        <v>98</v>
      </c>
      <c r="X19" t="s">
        <v>173</v>
      </c>
      <c r="Y19">
        <v>160</v>
      </c>
      <c r="Z19">
        <v>8</v>
      </c>
      <c r="AA19">
        <v>0.9</v>
      </c>
      <c r="AB19">
        <v>10</v>
      </c>
      <c r="AC19">
        <v>155312</v>
      </c>
      <c r="AD19">
        <f t="shared" si="5"/>
        <v>15</v>
      </c>
      <c r="AE19">
        <f t="shared" si="6"/>
        <v>53</v>
      </c>
      <c r="AF19">
        <f t="shared" si="7"/>
        <v>12</v>
      </c>
    </row>
    <row r="20" spans="1:32" ht="12.75">
      <c r="A20" s="2">
        <v>40456</v>
      </c>
      <c r="B20">
        <v>15</v>
      </c>
      <c r="C20">
        <v>54</v>
      </c>
      <c r="D20">
        <v>46</v>
      </c>
      <c r="E20" s="1">
        <f t="shared" si="0"/>
        <v>0.4546759259259259</v>
      </c>
      <c r="F20" s="1">
        <f t="shared" si="1"/>
        <v>0.45469907407407406</v>
      </c>
      <c r="G20">
        <v>34</v>
      </c>
      <c r="H20">
        <v>153</v>
      </c>
      <c r="I20">
        <v>141</v>
      </c>
      <c r="J20">
        <v>201</v>
      </c>
      <c r="K20">
        <v>23886</v>
      </c>
      <c r="L20" s="4">
        <f t="shared" si="2"/>
        <v>716.7391304347951</v>
      </c>
      <c r="M20" s="4">
        <f>CONVERT(H20*1.9608,"K","F")</f>
        <v>80.33432000000008</v>
      </c>
      <c r="N20" s="3">
        <f t="shared" si="3"/>
        <v>10.1878612716763</v>
      </c>
      <c r="O20">
        <f t="shared" si="4"/>
        <v>257.8852869160057</v>
      </c>
      <c r="P20" s="4">
        <f>CONVERT(O20,"K","F")</f>
        <v>4.523516448810344</v>
      </c>
      <c r="Q20" t="s">
        <v>0</v>
      </c>
      <c r="R20">
        <v>54</v>
      </c>
      <c r="S20" t="s">
        <v>34</v>
      </c>
      <c r="T20" t="s">
        <v>46</v>
      </c>
      <c r="U20" t="s">
        <v>72</v>
      </c>
      <c r="V20" t="s">
        <v>73</v>
      </c>
      <c r="W20" t="s">
        <v>99</v>
      </c>
      <c r="X20" t="s">
        <v>174</v>
      </c>
      <c r="Y20">
        <v>124</v>
      </c>
      <c r="Z20">
        <v>11</v>
      </c>
      <c r="AA20">
        <v>0.8</v>
      </c>
      <c r="AB20">
        <v>11</v>
      </c>
      <c r="AC20">
        <v>155444</v>
      </c>
      <c r="AD20">
        <f t="shared" si="5"/>
        <v>15</v>
      </c>
      <c r="AE20">
        <f t="shared" si="6"/>
        <v>54</v>
      </c>
      <c r="AF20">
        <f t="shared" si="7"/>
        <v>44</v>
      </c>
    </row>
    <row r="21" spans="1:32" ht="12.75">
      <c r="A21" s="2">
        <v>40456</v>
      </c>
      <c r="B21">
        <v>15</v>
      </c>
      <c r="C21">
        <v>56</v>
      </c>
      <c r="D21">
        <v>17</v>
      </c>
      <c r="E21" s="1">
        <f t="shared" si="0"/>
        <v>0.4557175925925925</v>
      </c>
      <c r="F21" s="1">
        <f t="shared" si="1"/>
        <v>0.4557523148148147</v>
      </c>
      <c r="G21">
        <v>35</v>
      </c>
      <c r="H21">
        <v>153</v>
      </c>
      <c r="I21">
        <v>141</v>
      </c>
      <c r="J21">
        <v>205</v>
      </c>
      <c r="K21">
        <v>25002</v>
      </c>
      <c r="L21" s="4">
        <f t="shared" si="2"/>
        <v>744.0000000000423</v>
      </c>
      <c r="M21" s="4">
        <f>CONVERT(H21*1.9608,"K","F")</f>
        <v>80.33432000000008</v>
      </c>
      <c r="N21" s="3">
        <f t="shared" si="3"/>
        <v>10.1878612716763</v>
      </c>
      <c r="O21">
        <f t="shared" si="4"/>
        <v>256.26770466106035</v>
      </c>
      <c r="P21" s="4">
        <f>CONVERT(O21,"K","F")</f>
        <v>1.6118683899086683</v>
      </c>
      <c r="Q21" t="s">
        <v>0</v>
      </c>
      <c r="R21">
        <v>56</v>
      </c>
      <c r="S21" t="s">
        <v>21</v>
      </c>
      <c r="T21" t="s">
        <v>61</v>
      </c>
      <c r="U21" t="s">
        <v>72</v>
      </c>
      <c r="V21" t="s">
        <v>73</v>
      </c>
      <c r="W21" t="s">
        <v>100</v>
      </c>
      <c r="X21" t="s">
        <v>175</v>
      </c>
      <c r="Y21">
        <v>190</v>
      </c>
      <c r="Z21">
        <v>18</v>
      </c>
      <c r="AA21">
        <v>0.8</v>
      </c>
      <c r="AB21">
        <v>11</v>
      </c>
      <c r="AC21">
        <v>155614</v>
      </c>
      <c r="AD21">
        <f t="shared" si="5"/>
        <v>15</v>
      </c>
      <c r="AE21">
        <f t="shared" si="6"/>
        <v>56</v>
      </c>
      <c r="AF21">
        <f t="shared" si="7"/>
        <v>14</v>
      </c>
    </row>
    <row r="22" spans="1:32" ht="12.75">
      <c r="A22" s="2">
        <v>40456</v>
      </c>
      <c r="B22">
        <v>15</v>
      </c>
      <c r="C22">
        <v>57</v>
      </c>
      <c r="D22">
        <v>49</v>
      </c>
      <c r="E22" s="1">
        <f t="shared" si="0"/>
        <v>0.4567824074074074</v>
      </c>
      <c r="F22" s="1">
        <f t="shared" si="1"/>
        <v>0.4568171296296296</v>
      </c>
      <c r="G22">
        <v>36</v>
      </c>
      <c r="H22">
        <v>153</v>
      </c>
      <c r="I22">
        <v>141</v>
      </c>
      <c r="J22">
        <v>213</v>
      </c>
      <c r="K22">
        <v>26360</v>
      </c>
      <c r="L22" s="4">
        <f t="shared" si="2"/>
        <v>885.6521739129666</v>
      </c>
      <c r="M22" s="4">
        <f>CONVERT(H22*1.9608,"K","F")</f>
        <v>80.33432000000008</v>
      </c>
      <c r="N22" s="3">
        <f t="shared" si="3"/>
        <v>10.1878612716763</v>
      </c>
      <c r="O22">
        <f t="shared" si="4"/>
        <v>252.78868121214214</v>
      </c>
      <c r="P22" s="4">
        <f>CONVERT(O22,"K","F")</f>
        <v>-4.650373818144111</v>
      </c>
      <c r="Q22" t="s">
        <v>0</v>
      </c>
      <c r="R22">
        <v>57</v>
      </c>
      <c r="S22" t="s">
        <v>37</v>
      </c>
      <c r="T22" t="s">
        <v>46</v>
      </c>
      <c r="U22" t="s">
        <v>72</v>
      </c>
      <c r="V22" t="s">
        <v>73</v>
      </c>
      <c r="W22" t="s">
        <v>101</v>
      </c>
      <c r="X22" t="s">
        <v>176</v>
      </c>
      <c r="Y22">
        <v>172</v>
      </c>
      <c r="Z22">
        <v>25</v>
      </c>
      <c r="AA22">
        <v>1</v>
      </c>
      <c r="AB22">
        <v>11</v>
      </c>
      <c r="AC22">
        <v>155746</v>
      </c>
      <c r="AD22">
        <f t="shared" si="5"/>
        <v>15</v>
      </c>
      <c r="AE22">
        <f t="shared" si="6"/>
        <v>57</v>
      </c>
      <c r="AF22">
        <f t="shared" si="7"/>
        <v>46</v>
      </c>
    </row>
    <row r="23" spans="1:33" ht="12.75">
      <c r="A23" s="2">
        <v>40456</v>
      </c>
      <c r="B23">
        <v>15</v>
      </c>
      <c r="C23">
        <v>59</v>
      </c>
      <c r="D23">
        <v>24</v>
      </c>
      <c r="E23" s="1">
        <f t="shared" si="0"/>
        <v>0.45787037037037026</v>
      </c>
      <c r="F23" s="1">
        <f t="shared" si="1"/>
        <v>0.45791666666666664</v>
      </c>
      <c r="G23">
        <v>37</v>
      </c>
      <c r="H23">
        <v>152</v>
      </c>
      <c r="I23">
        <v>141</v>
      </c>
      <c r="J23">
        <v>217</v>
      </c>
      <c r="K23" s="14">
        <f>(K22+K24)/2</f>
        <v>27534.5</v>
      </c>
      <c r="L23" s="4">
        <f t="shared" si="2"/>
        <v>749.680851063891</v>
      </c>
      <c r="M23" s="4">
        <f>CONVERT(H23*1.9608,"K","F")</f>
        <v>76.80488000000008</v>
      </c>
      <c r="N23" s="3">
        <f t="shared" si="3"/>
        <v>10.1878612716763</v>
      </c>
      <c r="O23">
        <f t="shared" si="4"/>
        <v>250.8934265639014</v>
      </c>
      <c r="P23" s="4">
        <f>CONVERT(O23,"K","F")</f>
        <v>-8.061832184977469</v>
      </c>
      <c r="Q23" t="s">
        <v>0</v>
      </c>
      <c r="R23">
        <v>59</v>
      </c>
      <c r="S23" t="s">
        <v>22</v>
      </c>
      <c r="T23" t="s">
        <v>2</v>
      </c>
      <c r="U23" t="s">
        <v>72</v>
      </c>
      <c r="V23" t="s">
        <v>74</v>
      </c>
      <c r="W23" t="s">
        <v>102</v>
      </c>
      <c r="X23" t="s">
        <v>177</v>
      </c>
      <c r="Y23">
        <v>180</v>
      </c>
      <c r="Z23">
        <v>19</v>
      </c>
      <c r="AA23">
        <v>0.9</v>
      </c>
      <c r="AB23">
        <v>11</v>
      </c>
      <c r="AC23">
        <v>155920</v>
      </c>
      <c r="AD23">
        <f t="shared" si="5"/>
        <v>15</v>
      </c>
      <c r="AE23">
        <f t="shared" si="6"/>
        <v>59</v>
      </c>
      <c r="AF23">
        <f t="shared" si="7"/>
        <v>20</v>
      </c>
      <c r="AG23" t="s">
        <v>246</v>
      </c>
    </row>
    <row r="24" spans="1:32" ht="12.75">
      <c r="A24" s="2">
        <v>40456</v>
      </c>
      <c r="B24">
        <v>15</v>
      </c>
      <c r="C24">
        <v>59</v>
      </c>
      <c r="D24">
        <v>21</v>
      </c>
      <c r="E24" s="1">
        <f t="shared" si="0"/>
        <v>0.458912037037037</v>
      </c>
      <c r="F24" s="1">
        <f t="shared" si="1"/>
        <v>0.4578819444444444</v>
      </c>
      <c r="G24">
        <v>37</v>
      </c>
      <c r="H24">
        <v>152</v>
      </c>
      <c r="I24">
        <v>141</v>
      </c>
      <c r="J24">
        <v>217</v>
      </c>
      <c r="K24">
        <v>28709</v>
      </c>
      <c r="L24" s="4">
        <f t="shared" si="2"/>
        <v>782.999999999961</v>
      </c>
      <c r="M24" s="4">
        <f>CONVERT(H24*1.9608,"K","F")</f>
        <v>76.80488000000008</v>
      </c>
      <c r="N24" s="3">
        <f t="shared" si="3"/>
        <v>10.1878612716763</v>
      </c>
      <c r="O24">
        <f t="shared" si="4"/>
        <v>250.8934265639014</v>
      </c>
      <c r="P24" s="4">
        <f>CONVERT(O24,"K","F")</f>
        <v>-8.061832184977469</v>
      </c>
      <c r="Q24" t="s">
        <v>23</v>
      </c>
      <c r="R24">
        <v>0</v>
      </c>
      <c r="S24" t="s">
        <v>24</v>
      </c>
      <c r="T24" t="s">
        <v>25</v>
      </c>
      <c r="U24" t="s">
        <v>72</v>
      </c>
      <c r="V24" t="s">
        <v>74</v>
      </c>
      <c r="W24" t="s">
        <v>103</v>
      </c>
      <c r="X24" t="s">
        <v>178</v>
      </c>
      <c r="Y24">
        <v>193</v>
      </c>
      <c r="Z24">
        <v>18</v>
      </c>
      <c r="AA24">
        <v>1</v>
      </c>
      <c r="AB24">
        <v>10</v>
      </c>
      <c r="AC24">
        <v>160050</v>
      </c>
      <c r="AD24">
        <f t="shared" si="5"/>
        <v>16</v>
      </c>
      <c r="AE24">
        <f t="shared" si="6"/>
        <v>0</v>
      </c>
      <c r="AF24">
        <f t="shared" si="7"/>
        <v>50</v>
      </c>
    </row>
    <row r="25" spans="1:33" ht="12.75">
      <c r="A25" s="2">
        <v>40456</v>
      </c>
      <c r="B25">
        <v>16</v>
      </c>
      <c r="C25">
        <v>0</v>
      </c>
      <c r="D25">
        <v>52</v>
      </c>
      <c r="E25" s="1">
        <f t="shared" si="0"/>
        <v>0.45999999999999996</v>
      </c>
      <c r="F25" s="1">
        <f t="shared" si="1"/>
        <v>0.45893518518518506</v>
      </c>
      <c r="G25">
        <v>38</v>
      </c>
      <c r="H25">
        <v>152</v>
      </c>
      <c r="I25">
        <v>140</v>
      </c>
      <c r="J25">
        <v>224</v>
      </c>
      <c r="K25" s="14">
        <f>(K24+K26)/2</f>
        <v>30050.5</v>
      </c>
      <c r="L25" s="4">
        <f t="shared" si="2"/>
        <v>856.2765957446635</v>
      </c>
      <c r="M25" s="4">
        <f>CONVERT(H25*1.9608,"K","F")</f>
        <v>76.80488000000008</v>
      </c>
      <c r="N25" s="3">
        <f t="shared" si="3"/>
        <v>10.115606936416185</v>
      </c>
      <c r="O25">
        <f t="shared" si="4"/>
        <v>247.23267642495804</v>
      </c>
      <c r="P25" s="4">
        <f>CONVERT(O25,"K","F")</f>
        <v>-14.651182435075484</v>
      </c>
      <c r="Q25" t="s">
        <v>23</v>
      </c>
      <c r="R25">
        <v>2</v>
      </c>
      <c r="S25" t="s">
        <v>3</v>
      </c>
      <c r="T25" t="s">
        <v>61</v>
      </c>
      <c r="U25" t="s">
        <v>72</v>
      </c>
      <c r="V25" t="s">
        <v>74</v>
      </c>
      <c r="W25" t="s">
        <v>104</v>
      </c>
      <c r="X25" t="s">
        <v>179</v>
      </c>
      <c r="Y25">
        <v>192</v>
      </c>
      <c r="Z25">
        <v>28</v>
      </c>
      <c r="AA25">
        <v>0.8</v>
      </c>
      <c r="AB25">
        <v>11</v>
      </c>
      <c r="AC25">
        <v>160224</v>
      </c>
      <c r="AD25">
        <f t="shared" si="5"/>
        <v>16</v>
      </c>
      <c r="AE25">
        <f t="shared" si="6"/>
        <v>2</v>
      </c>
      <c r="AF25">
        <f t="shared" si="7"/>
        <v>24</v>
      </c>
      <c r="AG25" t="s">
        <v>246</v>
      </c>
    </row>
    <row r="26" spans="1:32" ht="12.75">
      <c r="A26" s="2">
        <v>40456</v>
      </c>
      <c r="B26">
        <v>16</v>
      </c>
      <c r="C26">
        <v>2</v>
      </c>
      <c r="D26">
        <v>25</v>
      </c>
      <c r="E26" s="1">
        <f t="shared" si="0"/>
        <v>0.46104166666666657</v>
      </c>
      <c r="F26" s="1">
        <f t="shared" si="1"/>
        <v>0.460011574074074</v>
      </c>
      <c r="G26">
        <v>39</v>
      </c>
      <c r="H26">
        <v>152</v>
      </c>
      <c r="I26">
        <v>141</v>
      </c>
      <c r="J26">
        <v>229</v>
      </c>
      <c r="K26">
        <v>31392</v>
      </c>
      <c r="L26" s="4">
        <f t="shared" si="2"/>
        <v>894.3333333333842</v>
      </c>
      <c r="M26" s="4">
        <f>CONVERT(H26*1.9608,"K","F")</f>
        <v>76.80488000000008</v>
      </c>
      <c r="N26" s="3">
        <f t="shared" si="3"/>
        <v>10.1878612716763</v>
      </c>
      <c r="O26">
        <f t="shared" si="4"/>
        <v>244.25250704489875</v>
      </c>
      <c r="P26" s="4">
        <f>CONVERT(O26,"K","F")</f>
        <v>-20.015487319182213</v>
      </c>
      <c r="Q26" t="s">
        <v>23</v>
      </c>
      <c r="R26">
        <v>3</v>
      </c>
      <c r="S26" t="s">
        <v>27</v>
      </c>
      <c r="T26" t="s">
        <v>62</v>
      </c>
      <c r="U26" t="s">
        <v>72</v>
      </c>
      <c r="V26" t="s">
        <v>74</v>
      </c>
      <c r="W26" t="s">
        <v>99</v>
      </c>
      <c r="X26" t="s">
        <v>180</v>
      </c>
      <c r="Y26">
        <v>165</v>
      </c>
      <c r="Z26">
        <v>25</v>
      </c>
      <c r="AA26">
        <v>0.8</v>
      </c>
      <c r="AB26">
        <v>11</v>
      </c>
      <c r="AC26">
        <v>160354</v>
      </c>
      <c r="AD26">
        <f t="shared" si="5"/>
        <v>16</v>
      </c>
      <c r="AE26">
        <f t="shared" si="6"/>
        <v>3</v>
      </c>
      <c r="AF26">
        <f t="shared" si="7"/>
        <v>54</v>
      </c>
    </row>
    <row r="27" spans="1:32" ht="12.75">
      <c r="A27" s="2">
        <v>40456</v>
      </c>
      <c r="B27">
        <v>16</v>
      </c>
      <c r="C27">
        <v>5</v>
      </c>
      <c r="D27">
        <v>28</v>
      </c>
      <c r="E27" s="1">
        <f t="shared" si="0"/>
        <v>0.46210648148148137</v>
      </c>
      <c r="F27" s="1">
        <f t="shared" si="1"/>
        <v>0.46212962962962956</v>
      </c>
      <c r="G27">
        <v>41</v>
      </c>
      <c r="H27">
        <v>152</v>
      </c>
      <c r="I27">
        <v>141</v>
      </c>
      <c r="J27">
        <v>238</v>
      </c>
      <c r="K27">
        <v>32780</v>
      </c>
      <c r="L27" s="4">
        <f t="shared" si="2"/>
        <v>905.2173913043637</v>
      </c>
      <c r="M27" s="4">
        <f>CONVERT(H27*1.9608,"K","F")</f>
        <v>76.80488000000008</v>
      </c>
      <c r="N27" s="3">
        <f t="shared" si="3"/>
        <v>10.1878612716763</v>
      </c>
      <c r="O27">
        <f t="shared" si="4"/>
        <v>237.62754112226517</v>
      </c>
      <c r="P27" s="4">
        <f>CONVERT(O27,"K","F")</f>
        <v>-31.94042597992265</v>
      </c>
      <c r="Q27" t="s">
        <v>23</v>
      </c>
      <c r="R27">
        <v>5</v>
      </c>
      <c r="S27" t="s">
        <v>63</v>
      </c>
      <c r="T27" t="s">
        <v>46</v>
      </c>
      <c r="U27" t="s">
        <v>72</v>
      </c>
      <c r="V27" t="s">
        <v>74</v>
      </c>
      <c r="W27" t="s">
        <v>105</v>
      </c>
      <c r="X27" t="s">
        <v>181</v>
      </c>
      <c r="Y27">
        <v>194</v>
      </c>
      <c r="Z27">
        <v>27</v>
      </c>
      <c r="AA27">
        <v>0.8</v>
      </c>
      <c r="AB27">
        <v>11</v>
      </c>
      <c r="AC27">
        <v>160526</v>
      </c>
      <c r="AD27">
        <f t="shared" si="5"/>
        <v>16</v>
      </c>
      <c r="AE27">
        <f t="shared" si="6"/>
        <v>5</v>
      </c>
      <c r="AF27">
        <f t="shared" si="7"/>
        <v>26</v>
      </c>
    </row>
    <row r="28" spans="1:32" ht="12.75">
      <c r="A28" s="2">
        <v>40456</v>
      </c>
      <c r="B28">
        <v>16</v>
      </c>
      <c r="C28">
        <v>6</v>
      </c>
      <c r="D28">
        <v>59</v>
      </c>
      <c r="E28" s="1">
        <f t="shared" si="0"/>
        <v>0.46317129629629616</v>
      </c>
      <c r="F28" s="1">
        <f t="shared" si="1"/>
        <v>0.4631828703703703</v>
      </c>
      <c r="G28">
        <v>42</v>
      </c>
      <c r="H28">
        <v>152</v>
      </c>
      <c r="I28">
        <v>140</v>
      </c>
      <c r="J28">
        <v>240</v>
      </c>
      <c r="K28">
        <v>33846</v>
      </c>
      <c r="L28" s="4">
        <f t="shared" si="2"/>
        <v>695.2173913043599</v>
      </c>
      <c r="M28" s="4">
        <f>CONVERT(H28*1.9608,"K","F")</f>
        <v>76.80488000000008</v>
      </c>
      <c r="N28" s="3">
        <f t="shared" si="3"/>
        <v>10.115606936416185</v>
      </c>
      <c r="O28">
        <f t="shared" si="4"/>
        <v>235.81034124737914</v>
      </c>
      <c r="P28" s="4">
        <f>CONVERT(O28,"K","F")</f>
        <v>-35.21138575471751</v>
      </c>
      <c r="Q28" t="s">
        <v>23</v>
      </c>
      <c r="R28">
        <v>6</v>
      </c>
      <c r="S28" t="s">
        <v>27</v>
      </c>
      <c r="T28" t="s">
        <v>2</v>
      </c>
      <c r="U28" t="s">
        <v>72</v>
      </c>
      <c r="V28" t="s">
        <v>74</v>
      </c>
      <c r="W28" t="s">
        <v>97</v>
      </c>
      <c r="X28" t="s">
        <v>182</v>
      </c>
      <c r="Y28">
        <v>186</v>
      </c>
      <c r="Z28">
        <v>30</v>
      </c>
      <c r="AA28">
        <v>1.1</v>
      </c>
      <c r="AB28">
        <v>11</v>
      </c>
      <c r="AC28">
        <v>160658</v>
      </c>
      <c r="AD28">
        <f t="shared" si="5"/>
        <v>16</v>
      </c>
      <c r="AE28">
        <f t="shared" si="6"/>
        <v>6</v>
      </c>
      <c r="AF28">
        <f t="shared" si="7"/>
        <v>58</v>
      </c>
    </row>
    <row r="29" spans="1:32" ht="12.75">
      <c r="A29" s="2">
        <v>40456</v>
      </c>
      <c r="B29">
        <v>16</v>
      </c>
      <c r="C29">
        <v>8</v>
      </c>
      <c r="D29">
        <v>31</v>
      </c>
      <c r="E29" s="1">
        <f t="shared" si="0"/>
        <v>0.4642129629629629</v>
      </c>
      <c r="F29" s="1">
        <f t="shared" si="1"/>
        <v>0.4642476851851851</v>
      </c>
      <c r="G29">
        <v>43</v>
      </c>
      <c r="H29">
        <v>152</v>
      </c>
      <c r="I29">
        <v>140</v>
      </c>
      <c r="J29">
        <v>242</v>
      </c>
      <c r="K29">
        <v>34928</v>
      </c>
      <c r="L29" s="4">
        <f t="shared" si="2"/>
        <v>721.3333333332974</v>
      </c>
      <c r="M29" s="4">
        <f>CONVERT(H29*1.9608,"K","F")</f>
        <v>76.80488000000008</v>
      </c>
      <c r="N29" s="3">
        <f t="shared" si="3"/>
        <v>10.115606936416185</v>
      </c>
      <c r="O29">
        <f t="shared" si="4"/>
        <v>233.80019426933688</v>
      </c>
      <c r="P29" s="4">
        <f>CONVERT(O29,"K","F")</f>
        <v>-38.829650315193575</v>
      </c>
      <c r="Q29" t="s">
        <v>23</v>
      </c>
      <c r="R29">
        <v>8</v>
      </c>
      <c r="S29" t="s">
        <v>8</v>
      </c>
      <c r="T29" t="s">
        <v>46</v>
      </c>
      <c r="U29" t="s">
        <v>72</v>
      </c>
      <c r="V29" t="s">
        <v>74</v>
      </c>
      <c r="W29" t="s">
        <v>106</v>
      </c>
      <c r="X29" t="s">
        <v>183</v>
      </c>
      <c r="Y29">
        <v>204</v>
      </c>
      <c r="Z29">
        <v>24</v>
      </c>
      <c r="AA29">
        <v>0.9</v>
      </c>
      <c r="AB29">
        <v>11</v>
      </c>
      <c r="AC29">
        <v>160828</v>
      </c>
      <c r="AD29">
        <f t="shared" si="5"/>
        <v>16</v>
      </c>
      <c r="AE29">
        <f t="shared" si="6"/>
        <v>8</v>
      </c>
      <c r="AF29">
        <f t="shared" si="7"/>
        <v>28</v>
      </c>
    </row>
    <row r="30" spans="1:32" ht="12.75">
      <c r="A30" s="2">
        <v>40456</v>
      </c>
      <c r="B30">
        <v>16</v>
      </c>
      <c r="C30">
        <v>10</v>
      </c>
      <c r="D30">
        <v>2</v>
      </c>
      <c r="E30" s="1">
        <f t="shared" si="0"/>
        <v>0.4652777777777777</v>
      </c>
      <c r="F30" s="1">
        <f t="shared" si="1"/>
        <v>0.46530092592592587</v>
      </c>
      <c r="G30">
        <v>44</v>
      </c>
      <c r="H30">
        <v>152</v>
      </c>
      <c r="I30">
        <v>140</v>
      </c>
      <c r="J30">
        <v>245</v>
      </c>
      <c r="K30">
        <v>36319</v>
      </c>
      <c r="L30" s="4">
        <f t="shared" si="2"/>
        <v>907.173913043494</v>
      </c>
      <c r="M30" s="4">
        <f>CONVERT(H30*1.9608,"K","F")</f>
        <v>76.80488000000008</v>
      </c>
      <c r="N30" s="3">
        <f t="shared" si="3"/>
        <v>10.115606936416185</v>
      </c>
      <c r="O30">
        <f t="shared" si="4"/>
        <v>230.29168542349322</v>
      </c>
      <c r="P30" s="4">
        <f>CONVERT(O30,"K","F")</f>
        <v>-45.14496623771217</v>
      </c>
      <c r="Q30" t="s">
        <v>23</v>
      </c>
      <c r="R30">
        <v>10</v>
      </c>
      <c r="S30" t="s">
        <v>28</v>
      </c>
      <c r="T30" t="s">
        <v>2</v>
      </c>
      <c r="U30" t="s">
        <v>72</v>
      </c>
      <c r="V30" t="s">
        <v>74</v>
      </c>
      <c r="W30" t="s">
        <v>107</v>
      </c>
      <c r="X30" t="s">
        <v>184</v>
      </c>
      <c r="Y30">
        <v>171</v>
      </c>
      <c r="Z30">
        <v>30</v>
      </c>
      <c r="AA30">
        <v>1</v>
      </c>
      <c r="AB30">
        <v>11</v>
      </c>
      <c r="AC30">
        <v>161000</v>
      </c>
      <c r="AD30">
        <f t="shared" si="5"/>
        <v>16</v>
      </c>
      <c r="AE30">
        <f t="shared" si="6"/>
        <v>10</v>
      </c>
      <c r="AF30">
        <f t="shared" si="7"/>
        <v>0</v>
      </c>
    </row>
    <row r="31" spans="1:32" ht="12.75">
      <c r="A31" s="2">
        <v>40456</v>
      </c>
      <c r="B31">
        <v>16</v>
      </c>
      <c r="C31">
        <v>11</v>
      </c>
      <c r="D31">
        <v>33</v>
      </c>
      <c r="E31" s="1">
        <f t="shared" si="0"/>
        <v>0.4663425925925925</v>
      </c>
      <c r="F31" s="1">
        <f t="shared" si="1"/>
        <v>0.4663541666666665</v>
      </c>
      <c r="G31">
        <v>45</v>
      </c>
      <c r="H31">
        <v>152</v>
      </c>
      <c r="I31">
        <v>140</v>
      </c>
      <c r="J31">
        <v>246</v>
      </c>
      <c r="K31">
        <v>37431</v>
      </c>
      <c r="L31" s="4">
        <f t="shared" si="2"/>
        <v>725.2173913043605</v>
      </c>
      <c r="M31" s="4">
        <f>CONVERT(H31*1.9608,"K","F")</f>
        <v>76.80488000000008</v>
      </c>
      <c r="N31" s="3">
        <f t="shared" si="3"/>
        <v>10.115606936416185</v>
      </c>
      <c r="O31">
        <f t="shared" si="4"/>
        <v>228.94466403479248</v>
      </c>
      <c r="P31" s="4">
        <f>CONVERT(O31,"K","F")</f>
        <v>-47.569604737373496</v>
      </c>
      <c r="Q31" t="s">
        <v>23</v>
      </c>
      <c r="R31">
        <v>11</v>
      </c>
      <c r="S31" t="s">
        <v>7</v>
      </c>
      <c r="T31" t="s">
        <v>29</v>
      </c>
      <c r="U31" t="s">
        <v>72</v>
      </c>
      <c r="V31" t="s">
        <v>74</v>
      </c>
      <c r="W31" t="s">
        <v>108</v>
      </c>
      <c r="X31" t="s">
        <v>185</v>
      </c>
      <c r="Y31">
        <v>169</v>
      </c>
      <c r="Z31">
        <v>25</v>
      </c>
      <c r="AA31">
        <v>1</v>
      </c>
      <c r="AB31">
        <v>11</v>
      </c>
      <c r="AC31">
        <v>161132</v>
      </c>
      <c r="AD31">
        <f t="shared" si="5"/>
        <v>16</v>
      </c>
      <c r="AE31">
        <f t="shared" si="6"/>
        <v>11</v>
      </c>
      <c r="AF31">
        <f t="shared" si="7"/>
        <v>32</v>
      </c>
    </row>
    <row r="32" spans="1:32" ht="12.75">
      <c r="A32" s="2">
        <v>40456</v>
      </c>
      <c r="B32">
        <v>16</v>
      </c>
      <c r="C32">
        <v>13</v>
      </c>
      <c r="D32">
        <v>5</v>
      </c>
      <c r="E32" s="1">
        <f t="shared" si="0"/>
        <v>0.4673842592592592</v>
      </c>
      <c r="F32" s="1">
        <f t="shared" si="1"/>
        <v>0.4674189814814814</v>
      </c>
      <c r="G32">
        <v>46</v>
      </c>
      <c r="H32">
        <v>152</v>
      </c>
      <c r="I32">
        <v>140</v>
      </c>
      <c r="J32">
        <v>245</v>
      </c>
      <c r="K32">
        <v>38534</v>
      </c>
      <c r="L32" s="4">
        <f t="shared" si="2"/>
        <v>735.3333333332968</v>
      </c>
      <c r="M32" s="4">
        <f>CONVERT(H32*1.9608,"K","F")</f>
        <v>76.80488000000008</v>
      </c>
      <c r="N32" s="3">
        <f t="shared" si="3"/>
        <v>10.115606936416185</v>
      </c>
      <c r="O32">
        <f t="shared" si="4"/>
        <v>230.29168542349322</v>
      </c>
      <c r="P32" s="4">
        <f>CONVERT(O32,"K","F")</f>
        <v>-45.14496623771217</v>
      </c>
      <c r="Q32" t="s">
        <v>23</v>
      </c>
      <c r="R32">
        <v>13</v>
      </c>
      <c r="S32" t="s">
        <v>64</v>
      </c>
      <c r="T32" t="s">
        <v>14</v>
      </c>
      <c r="U32" t="s">
        <v>72</v>
      </c>
      <c r="V32" t="s">
        <v>74</v>
      </c>
      <c r="W32" t="s">
        <v>109</v>
      </c>
      <c r="X32" t="s">
        <v>186</v>
      </c>
      <c r="Y32">
        <v>153</v>
      </c>
      <c r="Z32">
        <v>31</v>
      </c>
      <c r="AA32">
        <v>0.9</v>
      </c>
      <c r="AB32">
        <v>11</v>
      </c>
      <c r="AC32">
        <v>161302</v>
      </c>
      <c r="AD32">
        <f t="shared" si="5"/>
        <v>16</v>
      </c>
      <c r="AE32">
        <f t="shared" si="6"/>
        <v>13</v>
      </c>
      <c r="AF32">
        <f t="shared" si="7"/>
        <v>2</v>
      </c>
    </row>
    <row r="33" spans="1:32" ht="12.75">
      <c r="A33" s="2">
        <v>40456</v>
      </c>
      <c r="B33">
        <v>16</v>
      </c>
      <c r="C33">
        <v>14</v>
      </c>
      <c r="D33">
        <v>36</v>
      </c>
      <c r="E33" s="1">
        <f t="shared" si="0"/>
        <v>0.468449074074074</v>
      </c>
      <c r="F33" s="1">
        <f t="shared" si="1"/>
        <v>0.46847222222222207</v>
      </c>
      <c r="G33">
        <v>47</v>
      </c>
      <c r="H33">
        <v>151</v>
      </c>
      <c r="I33">
        <v>140</v>
      </c>
      <c r="J33">
        <v>247</v>
      </c>
      <c r="K33">
        <v>39855</v>
      </c>
      <c r="L33" s="4">
        <f t="shared" si="2"/>
        <v>861.5217391304499</v>
      </c>
      <c r="M33" s="4">
        <f>CONVERT(H33*1.9608,"K","F")</f>
        <v>73.27544000000006</v>
      </c>
      <c r="N33" s="3">
        <f t="shared" si="3"/>
        <v>10.115606936416185</v>
      </c>
      <c r="O33">
        <f t="shared" si="4"/>
        <v>227.47975474326262</v>
      </c>
      <c r="P33" s="4">
        <f>CONVERT(O33,"K","F")</f>
        <v>-50.206441462127245</v>
      </c>
      <c r="Q33" t="s">
        <v>23</v>
      </c>
      <c r="R33">
        <v>14</v>
      </c>
      <c r="S33" t="s">
        <v>31</v>
      </c>
      <c r="T33" t="s">
        <v>2</v>
      </c>
      <c r="U33" t="s">
        <v>72</v>
      </c>
      <c r="V33" t="s">
        <v>75</v>
      </c>
      <c r="W33" t="s">
        <v>110</v>
      </c>
      <c r="X33" t="s">
        <v>187</v>
      </c>
      <c r="Y33">
        <v>140</v>
      </c>
      <c r="Z33">
        <v>20</v>
      </c>
      <c r="AA33">
        <v>0.9</v>
      </c>
      <c r="AB33">
        <v>11</v>
      </c>
      <c r="AC33">
        <v>161434</v>
      </c>
      <c r="AD33">
        <f t="shared" si="5"/>
        <v>16</v>
      </c>
      <c r="AE33">
        <f t="shared" si="6"/>
        <v>14</v>
      </c>
      <c r="AF33">
        <f t="shared" si="7"/>
        <v>34</v>
      </c>
    </row>
    <row r="34" spans="1:32" ht="12.75">
      <c r="A34" s="2">
        <v>40456</v>
      </c>
      <c r="B34">
        <v>16</v>
      </c>
      <c r="C34">
        <v>16</v>
      </c>
      <c r="D34">
        <v>8</v>
      </c>
      <c r="E34" s="1">
        <f t="shared" si="0"/>
        <v>0.4695138888888888</v>
      </c>
      <c r="F34" s="1">
        <f t="shared" si="1"/>
        <v>0.469537037037037</v>
      </c>
      <c r="G34">
        <v>48</v>
      </c>
      <c r="H34">
        <v>151</v>
      </c>
      <c r="I34">
        <v>140</v>
      </c>
      <c r="J34">
        <v>248</v>
      </c>
      <c r="K34">
        <v>40975</v>
      </c>
      <c r="L34" s="4">
        <f t="shared" si="2"/>
        <v>730.4347826087084</v>
      </c>
      <c r="M34" s="4">
        <f>CONVERT(H34*1.9608,"K","F")</f>
        <v>73.27544000000006</v>
      </c>
      <c r="N34" s="3">
        <f t="shared" si="3"/>
        <v>10.115606936416185</v>
      </c>
      <c r="O34">
        <f t="shared" si="4"/>
        <v>225.87064811348128</v>
      </c>
      <c r="P34" s="4">
        <f>CONVERT(O34,"K","F")</f>
        <v>-53.102833395733654</v>
      </c>
      <c r="Q34" t="s">
        <v>23</v>
      </c>
      <c r="R34">
        <v>16</v>
      </c>
      <c r="S34" t="s">
        <v>65</v>
      </c>
      <c r="T34" t="s">
        <v>29</v>
      </c>
      <c r="U34" t="s">
        <v>72</v>
      </c>
      <c r="V34" t="s">
        <v>75</v>
      </c>
      <c r="W34" t="s">
        <v>111</v>
      </c>
      <c r="X34" t="s">
        <v>188</v>
      </c>
      <c r="Y34">
        <v>150</v>
      </c>
      <c r="Z34">
        <v>21</v>
      </c>
      <c r="AA34">
        <v>1</v>
      </c>
      <c r="AB34">
        <v>11</v>
      </c>
      <c r="AC34">
        <v>161606</v>
      </c>
      <c r="AD34">
        <f t="shared" si="5"/>
        <v>16</v>
      </c>
      <c r="AE34">
        <f t="shared" si="6"/>
        <v>16</v>
      </c>
      <c r="AF34">
        <f t="shared" si="7"/>
        <v>6</v>
      </c>
    </row>
    <row r="35" spans="1:32" ht="12.75">
      <c r="A35" s="2">
        <v>40456</v>
      </c>
      <c r="B35">
        <v>16</v>
      </c>
      <c r="C35">
        <v>17</v>
      </c>
      <c r="D35">
        <v>39</v>
      </c>
      <c r="E35" s="1">
        <f aca="true" t="shared" si="8" ref="E35:E66">AD35/24+AE35/1440+AF35/86400-5/24</f>
        <v>0.4705555555555554</v>
      </c>
      <c r="F35" s="1">
        <f t="shared" si="1"/>
        <v>0.4705902777777776</v>
      </c>
      <c r="G35">
        <v>49</v>
      </c>
      <c r="H35">
        <v>151</v>
      </c>
      <c r="I35">
        <v>139</v>
      </c>
      <c r="J35">
        <v>249</v>
      </c>
      <c r="K35">
        <v>42117</v>
      </c>
      <c r="L35" s="4">
        <f t="shared" si="2"/>
        <v>761.3333333333766</v>
      </c>
      <c r="M35" s="4">
        <f>CONVERT(H35*1.9608,"K","F")</f>
        <v>73.27544000000006</v>
      </c>
      <c r="N35" s="3">
        <f t="shared" si="3"/>
        <v>10.04335260115607</v>
      </c>
      <c r="O35">
        <f t="shared" si="4"/>
        <v>224.08089093293893</v>
      </c>
      <c r="P35" s="4">
        <f>CONVERT(O35,"K","F")</f>
        <v>-56.324396320709894</v>
      </c>
      <c r="Q35" t="s">
        <v>23</v>
      </c>
      <c r="R35">
        <v>17</v>
      </c>
      <c r="S35" t="s">
        <v>30</v>
      </c>
      <c r="T35" t="s">
        <v>14</v>
      </c>
      <c r="U35" t="s">
        <v>76</v>
      </c>
      <c r="V35" t="s">
        <v>75</v>
      </c>
      <c r="W35" t="s">
        <v>112</v>
      </c>
      <c r="X35" t="s">
        <v>189</v>
      </c>
      <c r="Y35">
        <v>138</v>
      </c>
      <c r="Z35">
        <v>14</v>
      </c>
      <c r="AA35">
        <v>0.9</v>
      </c>
      <c r="AB35">
        <v>11</v>
      </c>
      <c r="AC35">
        <v>161736</v>
      </c>
      <c r="AD35">
        <f t="shared" si="5"/>
        <v>16</v>
      </c>
      <c r="AE35">
        <f t="shared" si="6"/>
        <v>17</v>
      </c>
      <c r="AF35">
        <f t="shared" si="7"/>
        <v>36</v>
      </c>
    </row>
    <row r="36" spans="1:32" ht="12.75">
      <c r="A36" s="2">
        <v>40456</v>
      </c>
      <c r="B36">
        <v>16</v>
      </c>
      <c r="C36">
        <v>19</v>
      </c>
      <c r="D36">
        <v>11</v>
      </c>
      <c r="E36" s="1">
        <f t="shared" si="8"/>
        <v>0.4716203703703703</v>
      </c>
      <c r="F36" s="1">
        <f t="shared" si="1"/>
        <v>0.4716550925925924</v>
      </c>
      <c r="G36">
        <v>50</v>
      </c>
      <c r="H36">
        <v>151</v>
      </c>
      <c r="I36">
        <v>139</v>
      </c>
      <c r="J36">
        <v>249</v>
      </c>
      <c r="K36">
        <v>43314</v>
      </c>
      <c r="L36" s="4">
        <f t="shared" si="2"/>
        <v>780.6521739129757</v>
      </c>
      <c r="M36" s="4">
        <f>CONVERT(H36*1.9608,"K","F")</f>
        <v>73.27544000000006</v>
      </c>
      <c r="N36" s="3">
        <f t="shared" si="3"/>
        <v>10.04335260115607</v>
      </c>
      <c r="O36">
        <f t="shared" si="4"/>
        <v>224.08089093293893</v>
      </c>
      <c r="P36" s="4">
        <f>CONVERT(O36,"K","F")</f>
        <v>-56.324396320709894</v>
      </c>
      <c r="Q36" t="s">
        <v>23</v>
      </c>
      <c r="R36">
        <v>19</v>
      </c>
      <c r="S36" t="s">
        <v>66</v>
      </c>
      <c r="T36" t="s">
        <v>25</v>
      </c>
      <c r="U36" t="s">
        <v>76</v>
      </c>
      <c r="V36" t="s">
        <v>75</v>
      </c>
      <c r="W36" t="s">
        <v>113</v>
      </c>
      <c r="X36" t="s">
        <v>190</v>
      </c>
      <c r="Y36">
        <v>141</v>
      </c>
      <c r="Z36">
        <v>15</v>
      </c>
      <c r="AA36">
        <v>0.9</v>
      </c>
      <c r="AB36">
        <v>11</v>
      </c>
      <c r="AC36">
        <v>161908</v>
      </c>
      <c r="AD36">
        <f t="shared" si="5"/>
        <v>16</v>
      </c>
      <c r="AE36">
        <f t="shared" si="6"/>
        <v>19</v>
      </c>
      <c r="AF36">
        <f t="shared" si="7"/>
        <v>8</v>
      </c>
    </row>
    <row r="37" spans="1:32" ht="12.75">
      <c r="A37" s="2">
        <v>40456</v>
      </c>
      <c r="B37">
        <v>16</v>
      </c>
      <c r="C37">
        <v>20</v>
      </c>
      <c r="D37">
        <v>42</v>
      </c>
      <c r="E37" s="1">
        <f t="shared" si="8"/>
        <v>0.4726851851851851</v>
      </c>
      <c r="F37" s="1">
        <f t="shared" si="1"/>
        <v>0.4727083333333332</v>
      </c>
      <c r="G37">
        <v>51</v>
      </c>
      <c r="H37">
        <v>151</v>
      </c>
      <c r="I37">
        <v>139</v>
      </c>
      <c r="J37">
        <v>249</v>
      </c>
      <c r="K37">
        <v>44439</v>
      </c>
      <c r="L37" s="4">
        <f t="shared" si="2"/>
        <v>733.6956521739259</v>
      </c>
      <c r="M37" s="4">
        <f>CONVERT(H37*1.9608,"K","F")</f>
        <v>73.27544000000006</v>
      </c>
      <c r="N37" s="3">
        <f t="shared" si="3"/>
        <v>10.04335260115607</v>
      </c>
      <c r="O37">
        <f t="shared" si="4"/>
        <v>224.08089093293893</v>
      </c>
      <c r="P37" s="4">
        <f>CONVERT(O37,"K","F")</f>
        <v>-56.324396320709894</v>
      </c>
      <c r="Q37" t="s">
        <v>23</v>
      </c>
      <c r="R37">
        <v>20</v>
      </c>
      <c r="S37" t="s">
        <v>33</v>
      </c>
      <c r="T37" t="s">
        <v>25</v>
      </c>
      <c r="U37" t="s">
        <v>76</v>
      </c>
      <c r="V37" t="s">
        <v>75</v>
      </c>
      <c r="W37" t="s">
        <v>114</v>
      </c>
      <c r="X37" t="s">
        <v>191</v>
      </c>
      <c r="Y37">
        <v>130</v>
      </c>
      <c r="Z37">
        <v>17</v>
      </c>
      <c r="AA37">
        <v>0.9</v>
      </c>
      <c r="AB37">
        <v>11</v>
      </c>
      <c r="AC37">
        <v>162040</v>
      </c>
      <c r="AD37">
        <f t="shared" si="5"/>
        <v>16</v>
      </c>
      <c r="AE37">
        <f t="shared" si="6"/>
        <v>20</v>
      </c>
      <c r="AF37">
        <f t="shared" si="7"/>
        <v>40</v>
      </c>
    </row>
    <row r="38" spans="1:32" ht="12.75">
      <c r="A38" s="2">
        <v>40456</v>
      </c>
      <c r="B38">
        <v>16</v>
      </c>
      <c r="C38">
        <v>22</v>
      </c>
      <c r="D38">
        <v>14</v>
      </c>
      <c r="E38" s="1">
        <f t="shared" si="8"/>
        <v>0.4737499999999999</v>
      </c>
      <c r="F38" s="1">
        <f t="shared" si="1"/>
        <v>0.47377314814814797</v>
      </c>
      <c r="G38">
        <v>52</v>
      </c>
      <c r="H38">
        <v>151</v>
      </c>
      <c r="I38">
        <v>139</v>
      </c>
      <c r="J38">
        <v>250</v>
      </c>
      <c r="K38">
        <v>45573</v>
      </c>
      <c r="L38" s="4">
        <f t="shared" si="2"/>
        <v>739.5652173913172</v>
      </c>
      <c r="M38" s="4">
        <f>CONVERT(H38*1.9608,"K","F")</f>
        <v>73.27544000000006</v>
      </c>
      <c r="N38" s="3">
        <f t="shared" si="3"/>
        <v>10.04335260115607</v>
      </c>
      <c r="O38">
        <f t="shared" si="4"/>
        <v>222.0578002807283</v>
      </c>
      <c r="P38" s="4">
        <f>CONVERT(O38,"K","F")</f>
        <v>-59.965959494689045</v>
      </c>
      <c r="Q38" t="s">
        <v>23</v>
      </c>
      <c r="R38">
        <v>22</v>
      </c>
      <c r="S38" t="s">
        <v>18</v>
      </c>
      <c r="T38" t="s">
        <v>2</v>
      </c>
      <c r="U38" t="s">
        <v>76</v>
      </c>
      <c r="V38" t="s">
        <v>75</v>
      </c>
      <c r="W38" t="s">
        <v>115</v>
      </c>
      <c r="X38" t="s">
        <v>192</v>
      </c>
      <c r="Y38">
        <v>137</v>
      </c>
      <c r="Z38">
        <v>26</v>
      </c>
      <c r="AA38">
        <v>1</v>
      </c>
      <c r="AB38">
        <v>11</v>
      </c>
      <c r="AC38">
        <v>162212</v>
      </c>
      <c r="AD38">
        <f t="shared" si="5"/>
        <v>16</v>
      </c>
      <c r="AE38">
        <f t="shared" si="6"/>
        <v>22</v>
      </c>
      <c r="AF38">
        <f t="shared" si="7"/>
        <v>12</v>
      </c>
    </row>
    <row r="39" spans="1:32" ht="12.75">
      <c r="A39" s="2">
        <v>40456</v>
      </c>
      <c r="B39">
        <v>16</v>
      </c>
      <c r="C39">
        <v>23</v>
      </c>
      <c r="D39">
        <v>45</v>
      </c>
      <c r="E39" s="1">
        <f t="shared" si="8"/>
        <v>0.4747916666666665</v>
      </c>
      <c r="F39" s="1">
        <f t="shared" si="1"/>
        <v>0.47482638888888873</v>
      </c>
      <c r="G39">
        <v>53</v>
      </c>
      <c r="H39">
        <v>151</v>
      </c>
      <c r="I39">
        <v>139</v>
      </c>
      <c r="J39">
        <v>251</v>
      </c>
      <c r="K39">
        <v>46716</v>
      </c>
      <c r="L39" s="4">
        <f t="shared" si="2"/>
        <v>762.0000000000433</v>
      </c>
      <c r="M39" s="4">
        <f>CONVERT(H39*1.9608,"K","F")</f>
        <v>73.27544000000006</v>
      </c>
      <c r="N39" s="3">
        <f t="shared" si="3"/>
        <v>10.04335260115607</v>
      </c>
      <c r="O39">
        <f t="shared" si="4"/>
        <v>219.72093660013405</v>
      </c>
      <c r="P39" s="4">
        <f>CONVERT(O39,"K","F")</f>
        <v>-64.17231411975867</v>
      </c>
      <c r="Q39" t="s">
        <v>23</v>
      </c>
      <c r="R39">
        <v>23</v>
      </c>
      <c r="S39" t="s">
        <v>34</v>
      </c>
      <c r="T39" t="s">
        <v>25</v>
      </c>
      <c r="U39" t="s">
        <v>76</v>
      </c>
      <c r="V39" t="s">
        <v>75</v>
      </c>
      <c r="W39" t="s">
        <v>116</v>
      </c>
      <c r="X39" t="s">
        <v>193</v>
      </c>
      <c r="Y39">
        <v>172</v>
      </c>
      <c r="Z39">
        <v>24</v>
      </c>
      <c r="AA39">
        <v>0.9</v>
      </c>
      <c r="AB39">
        <v>11</v>
      </c>
      <c r="AC39">
        <v>162342</v>
      </c>
      <c r="AD39">
        <f t="shared" si="5"/>
        <v>16</v>
      </c>
      <c r="AE39">
        <f t="shared" si="6"/>
        <v>23</v>
      </c>
      <c r="AF39">
        <f t="shared" si="7"/>
        <v>42</v>
      </c>
    </row>
    <row r="40" spans="1:32" ht="12.75">
      <c r="A40" s="2">
        <v>40456</v>
      </c>
      <c r="B40">
        <v>16</v>
      </c>
      <c r="C40">
        <v>25</v>
      </c>
      <c r="D40">
        <v>16</v>
      </c>
      <c r="E40" s="1">
        <f t="shared" si="8"/>
        <v>0.4758564814814814</v>
      </c>
      <c r="F40" s="1">
        <f t="shared" si="1"/>
        <v>0.4758796296296296</v>
      </c>
      <c r="G40">
        <v>54</v>
      </c>
      <c r="H40">
        <v>151</v>
      </c>
      <c r="I40">
        <v>139</v>
      </c>
      <c r="J40">
        <v>251</v>
      </c>
      <c r="K40">
        <v>47877</v>
      </c>
      <c r="L40" s="4">
        <f t="shared" si="2"/>
        <v>757.1739130434125</v>
      </c>
      <c r="M40" s="4">
        <f>CONVERT(H40*1.9608,"K","F")</f>
        <v>73.27544000000006</v>
      </c>
      <c r="N40" s="3">
        <f t="shared" si="3"/>
        <v>10.04335260115607</v>
      </c>
      <c r="O40">
        <f t="shared" si="4"/>
        <v>219.72093660013405</v>
      </c>
      <c r="P40" s="4">
        <f>CONVERT(O40,"K","F")</f>
        <v>-64.17231411975867</v>
      </c>
      <c r="Q40" t="s">
        <v>23</v>
      </c>
      <c r="R40">
        <v>25</v>
      </c>
      <c r="S40" t="s">
        <v>36</v>
      </c>
      <c r="T40" t="s">
        <v>25</v>
      </c>
      <c r="U40" t="s">
        <v>76</v>
      </c>
      <c r="V40" t="s">
        <v>75</v>
      </c>
      <c r="W40" t="s">
        <v>117</v>
      </c>
      <c r="X40" t="s">
        <v>194</v>
      </c>
      <c r="Y40">
        <v>176</v>
      </c>
      <c r="Z40">
        <v>19</v>
      </c>
      <c r="AA40">
        <v>1</v>
      </c>
      <c r="AB40">
        <v>10</v>
      </c>
      <c r="AC40">
        <v>162514</v>
      </c>
      <c r="AD40">
        <f t="shared" si="5"/>
        <v>16</v>
      </c>
      <c r="AE40">
        <f t="shared" si="6"/>
        <v>25</v>
      </c>
      <c r="AF40">
        <f t="shared" si="7"/>
        <v>14</v>
      </c>
    </row>
    <row r="41" spans="1:32" ht="12.75">
      <c r="A41" s="2">
        <v>40456</v>
      </c>
      <c r="B41">
        <v>16</v>
      </c>
      <c r="C41">
        <v>26</v>
      </c>
      <c r="D41">
        <v>48</v>
      </c>
      <c r="E41" s="1">
        <f t="shared" si="8"/>
        <v>0.4769212962962963</v>
      </c>
      <c r="F41" s="1">
        <f t="shared" si="1"/>
        <v>0.4769444444444444</v>
      </c>
      <c r="G41">
        <v>55</v>
      </c>
      <c r="H41">
        <v>150</v>
      </c>
      <c r="I41">
        <v>139</v>
      </c>
      <c r="J41">
        <v>252</v>
      </c>
      <c r="K41">
        <v>49105</v>
      </c>
      <c r="L41" s="4">
        <f t="shared" si="2"/>
        <v>800.8695652173218</v>
      </c>
      <c r="M41" s="4">
        <f>CONVERT(H41*1.9608,"K","F")</f>
        <v>69.74600000000005</v>
      </c>
      <c r="N41" s="3">
        <f t="shared" si="3"/>
        <v>10.04335260115607</v>
      </c>
      <c r="O41">
        <f t="shared" si="4"/>
        <v>216.937936959724</v>
      </c>
      <c r="P41" s="4">
        <f>CONVERT(O41,"K","F")</f>
        <v>-69.18171347249677</v>
      </c>
      <c r="Q41" t="s">
        <v>23</v>
      </c>
      <c r="R41">
        <v>26</v>
      </c>
      <c r="S41" t="s">
        <v>67</v>
      </c>
      <c r="T41" t="s">
        <v>29</v>
      </c>
      <c r="U41" t="s">
        <v>76</v>
      </c>
      <c r="V41" t="s">
        <v>77</v>
      </c>
      <c r="W41" t="s">
        <v>118</v>
      </c>
      <c r="X41" t="s">
        <v>195</v>
      </c>
      <c r="Y41">
        <v>148</v>
      </c>
      <c r="Z41">
        <v>12</v>
      </c>
      <c r="AA41">
        <v>1</v>
      </c>
      <c r="AB41">
        <v>11</v>
      </c>
      <c r="AC41">
        <v>162646</v>
      </c>
      <c r="AD41">
        <f t="shared" si="5"/>
        <v>16</v>
      </c>
      <c r="AE41">
        <f t="shared" si="6"/>
        <v>26</v>
      </c>
      <c r="AF41">
        <f t="shared" si="7"/>
        <v>46</v>
      </c>
    </row>
    <row r="42" spans="1:32" ht="12.75">
      <c r="A42" s="2">
        <v>40456</v>
      </c>
      <c r="B42">
        <v>16</v>
      </c>
      <c r="C42">
        <v>28</v>
      </c>
      <c r="D42">
        <v>19</v>
      </c>
      <c r="E42" s="1">
        <f t="shared" si="8"/>
        <v>0.4779861111111111</v>
      </c>
      <c r="F42" s="1">
        <f t="shared" si="1"/>
        <v>0.47799768518518515</v>
      </c>
      <c r="G42">
        <v>56</v>
      </c>
      <c r="H42">
        <v>150</v>
      </c>
      <c r="I42">
        <v>139</v>
      </c>
      <c r="J42">
        <v>252</v>
      </c>
      <c r="K42">
        <v>50285</v>
      </c>
      <c r="L42" s="4">
        <f t="shared" si="2"/>
        <v>769.5652173913178</v>
      </c>
      <c r="M42" s="4">
        <f>CONVERT(H42*1.9608,"K","F")</f>
        <v>69.74600000000005</v>
      </c>
      <c r="N42" s="3">
        <f t="shared" si="3"/>
        <v>10.04335260115607</v>
      </c>
      <c r="O42">
        <f t="shared" si="4"/>
        <v>216.937936959724</v>
      </c>
      <c r="P42" s="4">
        <f>CONVERT(O42,"K","F")</f>
        <v>-69.18171347249677</v>
      </c>
      <c r="Q42" t="s">
        <v>23</v>
      </c>
      <c r="R42">
        <v>28</v>
      </c>
      <c r="S42" t="s">
        <v>38</v>
      </c>
      <c r="T42" t="s">
        <v>35</v>
      </c>
      <c r="U42" t="s">
        <v>76</v>
      </c>
      <c r="V42" t="s">
        <v>77</v>
      </c>
      <c r="W42" t="s">
        <v>119</v>
      </c>
      <c r="X42" t="s">
        <v>196</v>
      </c>
      <c r="Y42">
        <v>108</v>
      </c>
      <c r="Z42">
        <v>20</v>
      </c>
      <c r="AA42">
        <v>1</v>
      </c>
      <c r="AB42">
        <v>11</v>
      </c>
      <c r="AC42">
        <v>162818</v>
      </c>
      <c r="AD42">
        <f t="shared" si="5"/>
        <v>16</v>
      </c>
      <c r="AE42">
        <f t="shared" si="6"/>
        <v>28</v>
      </c>
      <c r="AF42">
        <f t="shared" si="7"/>
        <v>18</v>
      </c>
    </row>
    <row r="43" spans="1:32" ht="12.75">
      <c r="A43" s="2">
        <v>40456</v>
      </c>
      <c r="B43">
        <v>16</v>
      </c>
      <c r="C43">
        <v>29</v>
      </c>
      <c r="D43">
        <v>51</v>
      </c>
      <c r="E43" s="1">
        <f t="shared" si="8"/>
        <v>0.4790277777777777</v>
      </c>
      <c r="F43" s="1">
        <f t="shared" si="1"/>
        <v>0.47906249999999995</v>
      </c>
      <c r="G43">
        <v>57</v>
      </c>
      <c r="H43">
        <v>150</v>
      </c>
      <c r="I43">
        <v>138</v>
      </c>
      <c r="J43">
        <v>252</v>
      </c>
      <c r="K43">
        <v>51491</v>
      </c>
      <c r="L43" s="4">
        <f t="shared" si="2"/>
        <v>804.0000000000457</v>
      </c>
      <c r="M43" s="4">
        <f>CONVERT(H43*1.9608,"K","F")</f>
        <v>69.74600000000005</v>
      </c>
      <c r="N43" s="3">
        <f t="shared" si="3"/>
        <v>9.971098265895954</v>
      </c>
      <c r="O43">
        <f t="shared" si="4"/>
        <v>216.937936959724</v>
      </c>
      <c r="P43" s="4">
        <f>CONVERT(O43,"K","F")</f>
        <v>-69.18171347249677</v>
      </c>
      <c r="Q43" t="s">
        <v>23</v>
      </c>
      <c r="R43">
        <v>29</v>
      </c>
      <c r="S43" t="s">
        <v>68</v>
      </c>
      <c r="T43" t="s">
        <v>25</v>
      </c>
      <c r="U43" t="s">
        <v>78</v>
      </c>
      <c r="V43" t="s">
        <v>77</v>
      </c>
      <c r="W43" t="s">
        <v>120</v>
      </c>
      <c r="X43" t="s">
        <v>197</v>
      </c>
      <c r="Y43">
        <v>161</v>
      </c>
      <c r="Z43">
        <v>15</v>
      </c>
      <c r="AA43">
        <v>0.8</v>
      </c>
      <c r="AB43">
        <v>11</v>
      </c>
      <c r="AC43">
        <v>162948</v>
      </c>
      <c r="AD43">
        <f t="shared" si="5"/>
        <v>16</v>
      </c>
      <c r="AE43">
        <f t="shared" si="6"/>
        <v>29</v>
      </c>
      <c r="AF43">
        <f t="shared" si="7"/>
        <v>48</v>
      </c>
    </row>
    <row r="44" spans="1:33" ht="12.75">
      <c r="A44" s="2">
        <v>40456</v>
      </c>
      <c r="B44">
        <v>16</v>
      </c>
      <c r="C44">
        <v>31</v>
      </c>
      <c r="D44">
        <v>22</v>
      </c>
      <c r="E44" s="1">
        <f t="shared" si="8"/>
        <v>0.4800925925925925</v>
      </c>
      <c r="F44" s="1">
        <f t="shared" si="1"/>
        <v>0.4801157407407407</v>
      </c>
      <c r="G44">
        <v>58</v>
      </c>
      <c r="H44">
        <v>150</v>
      </c>
      <c r="I44">
        <v>139</v>
      </c>
      <c r="J44">
        <v>252</v>
      </c>
      <c r="K44">
        <v>52733</v>
      </c>
      <c r="L44" s="4">
        <f t="shared" si="2"/>
        <v>810.0000000000141</v>
      </c>
      <c r="M44" s="4">
        <f>CONVERT(H44*1.9608,"K","F")</f>
        <v>69.74600000000005</v>
      </c>
      <c r="N44" s="3">
        <f t="shared" si="3"/>
        <v>10.04335260115607</v>
      </c>
      <c r="O44">
        <f t="shared" si="4"/>
        <v>216.937936959724</v>
      </c>
      <c r="P44" s="4">
        <f>CONVERT(O44,"K","F")</f>
        <v>-69.18171347249677</v>
      </c>
      <c r="Q44" t="s">
        <v>23</v>
      </c>
      <c r="R44">
        <v>31</v>
      </c>
      <c r="S44" t="s">
        <v>39</v>
      </c>
      <c r="T44" t="s">
        <v>25</v>
      </c>
      <c r="U44" t="s">
        <v>76</v>
      </c>
      <c r="V44" t="s">
        <v>77</v>
      </c>
      <c r="W44" t="s">
        <v>121</v>
      </c>
      <c r="X44" t="s">
        <v>198</v>
      </c>
      <c r="Y44">
        <v>149</v>
      </c>
      <c r="Z44">
        <v>15</v>
      </c>
      <c r="AA44">
        <v>1.1</v>
      </c>
      <c r="AB44">
        <v>11</v>
      </c>
      <c r="AC44">
        <v>163120</v>
      </c>
      <c r="AD44">
        <f t="shared" si="5"/>
        <v>16</v>
      </c>
      <c r="AE44">
        <f t="shared" si="6"/>
        <v>31</v>
      </c>
      <c r="AF44">
        <f t="shared" si="7"/>
        <v>20</v>
      </c>
      <c r="AG44" t="s">
        <v>250</v>
      </c>
    </row>
    <row r="45" spans="1:32" ht="12.75">
      <c r="A45" s="2">
        <v>40456</v>
      </c>
      <c r="B45">
        <v>16</v>
      </c>
      <c r="C45">
        <v>32</v>
      </c>
      <c r="D45">
        <v>53</v>
      </c>
      <c r="E45" s="1">
        <f t="shared" si="8"/>
        <v>0.4811574074074073</v>
      </c>
      <c r="F45" s="1">
        <f t="shared" si="1"/>
        <v>0.48116898148148146</v>
      </c>
      <c r="G45">
        <v>59</v>
      </c>
      <c r="H45">
        <v>150</v>
      </c>
      <c r="I45">
        <v>138</v>
      </c>
      <c r="J45">
        <v>252</v>
      </c>
      <c r="K45">
        <v>54019</v>
      </c>
      <c r="L45" s="4">
        <f t="shared" si="2"/>
        <v>838.6956521739277</v>
      </c>
      <c r="M45" s="4">
        <f>CONVERT(H45*1.9608,"K","F")</f>
        <v>69.74600000000005</v>
      </c>
      <c r="N45" s="3">
        <f t="shared" si="3"/>
        <v>9.971098265895954</v>
      </c>
      <c r="O45">
        <f t="shared" si="4"/>
        <v>216.937936959724</v>
      </c>
      <c r="P45" s="4">
        <f>CONVERT(O45,"K","F")</f>
        <v>-69.18171347249677</v>
      </c>
      <c r="Q45" t="s">
        <v>23</v>
      </c>
      <c r="R45">
        <v>32</v>
      </c>
      <c r="S45" t="s">
        <v>40</v>
      </c>
      <c r="T45" t="s">
        <v>29</v>
      </c>
      <c r="U45" t="s">
        <v>78</v>
      </c>
      <c r="V45" t="s">
        <v>77</v>
      </c>
      <c r="W45" t="s">
        <v>122</v>
      </c>
      <c r="X45" t="s">
        <v>199</v>
      </c>
      <c r="Y45">
        <v>194</v>
      </c>
      <c r="Z45">
        <v>16</v>
      </c>
      <c r="AA45">
        <v>0.9</v>
      </c>
      <c r="AB45">
        <v>11</v>
      </c>
      <c r="AC45">
        <v>163252</v>
      </c>
      <c r="AD45">
        <f t="shared" si="5"/>
        <v>16</v>
      </c>
      <c r="AE45">
        <f t="shared" si="6"/>
        <v>32</v>
      </c>
      <c r="AF45">
        <f t="shared" si="7"/>
        <v>52</v>
      </c>
    </row>
    <row r="46" spans="1:32" ht="12.75">
      <c r="A46" s="2">
        <v>40456</v>
      </c>
      <c r="B46">
        <v>16</v>
      </c>
      <c r="C46">
        <v>34</v>
      </c>
      <c r="D46">
        <v>25</v>
      </c>
      <c r="E46" s="1">
        <f t="shared" si="8"/>
        <v>0.48219907407407403</v>
      </c>
      <c r="F46" s="1">
        <f t="shared" si="1"/>
        <v>0.48223379629629626</v>
      </c>
      <c r="G46">
        <v>60</v>
      </c>
      <c r="H46">
        <v>150</v>
      </c>
      <c r="I46">
        <v>138</v>
      </c>
      <c r="J46">
        <v>252</v>
      </c>
      <c r="K46">
        <v>55273</v>
      </c>
      <c r="L46" s="4">
        <f t="shared" si="2"/>
        <v>835.9999999999584</v>
      </c>
      <c r="M46" s="4">
        <f>CONVERT(H46*1.9608,"K","F")</f>
        <v>69.74600000000005</v>
      </c>
      <c r="N46" s="3">
        <f t="shared" si="3"/>
        <v>9.971098265895954</v>
      </c>
      <c r="O46">
        <f t="shared" si="4"/>
        <v>216.937936959724</v>
      </c>
      <c r="P46" s="4">
        <f>CONVERT(O46,"K","F")</f>
        <v>-69.18171347249677</v>
      </c>
      <c r="Q46" t="s">
        <v>23</v>
      </c>
      <c r="R46">
        <v>34</v>
      </c>
      <c r="S46" t="s">
        <v>3</v>
      </c>
      <c r="T46" t="s">
        <v>25</v>
      </c>
      <c r="U46" t="s">
        <v>78</v>
      </c>
      <c r="V46" t="s">
        <v>77</v>
      </c>
      <c r="W46" t="s">
        <v>123</v>
      </c>
      <c r="X46" t="s">
        <v>200</v>
      </c>
      <c r="Y46">
        <v>167</v>
      </c>
      <c r="Z46">
        <v>7</v>
      </c>
      <c r="AA46">
        <v>0.9</v>
      </c>
      <c r="AB46">
        <v>11</v>
      </c>
      <c r="AC46">
        <v>163422</v>
      </c>
      <c r="AD46">
        <f t="shared" si="5"/>
        <v>16</v>
      </c>
      <c r="AE46">
        <f t="shared" si="6"/>
        <v>34</v>
      </c>
      <c r="AF46">
        <f t="shared" si="7"/>
        <v>22</v>
      </c>
    </row>
    <row r="47" spans="1:32" ht="12.75">
      <c r="A47" s="2">
        <v>40456</v>
      </c>
      <c r="B47">
        <v>16</v>
      </c>
      <c r="C47">
        <v>35</v>
      </c>
      <c r="D47">
        <v>57</v>
      </c>
      <c r="E47" s="1">
        <f t="shared" si="8"/>
        <v>0.4832638888888888</v>
      </c>
      <c r="F47" s="1">
        <f t="shared" si="1"/>
        <v>0.48329861111111105</v>
      </c>
      <c r="G47">
        <v>61</v>
      </c>
      <c r="H47">
        <v>150</v>
      </c>
      <c r="I47">
        <v>138</v>
      </c>
      <c r="J47">
        <v>252</v>
      </c>
      <c r="K47">
        <v>56545</v>
      </c>
      <c r="L47" s="4">
        <f t="shared" si="2"/>
        <v>829.5652173913188</v>
      </c>
      <c r="M47" s="4">
        <f>CONVERT(H47*1.9608,"K","F")</f>
        <v>69.74600000000005</v>
      </c>
      <c r="N47" s="3">
        <f t="shared" si="3"/>
        <v>9.971098265895954</v>
      </c>
      <c r="O47">
        <f t="shared" si="4"/>
        <v>216.937936959724</v>
      </c>
      <c r="P47" s="4">
        <f>CONVERT(O47,"K","F")</f>
        <v>-69.18171347249677</v>
      </c>
      <c r="Q47" t="s">
        <v>23</v>
      </c>
      <c r="R47">
        <v>35</v>
      </c>
      <c r="S47" t="s">
        <v>69</v>
      </c>
      <c r="T47" t="s">
        <v>44</v>
      </c>
      <c r="U47" t="s">
        <v>78</v>
      </c>
      <c r="V47" t="s">
        <v>77</v>
      </c>
      <c r="W47" t="s">
        <v>124</v>
      </c>
      <c r="X47" t="s">
        <v>201</v>
      </c>
      <c r="Y47">
        <v>142</v>
      </c>
      <c r="Z47">
        <v>10</v>
      </c>
      <c r="AA47">
        <v>0.8</v>
      </c>
      <c r="AB47">
        <v>11</v>
      </c>
      <c r="AC47">
        <v>163554</v>
      </c>
      <c r="AD47">
        <f t="shared" si="5"/>
        <v>16</v>
      </c>
      <c r="AE47">
        <f t="shared" si="6"/>
        <v>35</v>
      </c>
      <c r="AF47">
        <f t="shared" si="7"/>
        <v>54</v>
      </c>
    </row>
    <row r="48" spans="1:32" ht="12.75">
      <c r="A48" s="2">
        <v>40456</v>
      </c>
      <c r="B48">
        <v>16</v>
      </c>
      <c r="C48">
        <v>37</v>
      </c>
      <c r="D48">
        <v>28</v>
      </c>
      <c r="E48" s="1">
        <f t="shared" si="8"/>
        <v>0.4843287037037036</v>
      </c>
      <c r="F48" s="1">
        <f t="shared" si="1"/>
        <v>0.4843518518518518</v>
      </c>
      <c r="G48">
        <v>62</v>
      </c>
      <c r="H48">
        <v>150</v>
      </c>
      <c r="I48">
        <v>138</v>
      </c>
      <c r="J48">
        <v>252</v>
      </c>
      <c r="K48">
        <v>57853</v>
      </c>
      <c r="L48" s="4">
        <f t="shared" si="2"/>
        <v>853.0434782608844</v>
      </c>
      <c r="M48" s="4">
        <f>CONVERT(H48*1.9608,"K","F")</f>
        <v>69.74600000000005</v>
      </c>
      <c r="N48" s="3">
        <f t="shared" si="3"/>
        <v>9.971098265895954</v>
      </c>
      <c r="O48">
        <f t="shared" si="4"/>
        <v>216.937936959724</v>
      </c>
      <c r="P48" s="4">
        <f>CONVERT(O48,"K","F")</f>
        <v>-69.18171347249677</v>
      </c>
      <c r="Q48" t="s">
        <v>23</v>
      </c>
      <c r="R48">
        <v>37</v>
      </c>
      <c r="S48" t="s">
        <v>26</v>
      </c>
      <c r="T48" t="s">
        <v>25</v>
      </c>
      <c r="U48" t="s">
        <v>78</v>
      </c>
      <c r="V48" t="s">
        <v>77</v>
      </c>
      <c r="W48" t="s">
        <v>125</v>
      </c>
      <c r="X48" t="s">
        <v>202</v>
      </c>
      <c r="Y48">
        <v>160</v>
      </c>
      <c r="Z48">
        <v>9</v>
      </c>
      <c r="AA48">
        <v>0.9</v>
      </c>
      <c r="AB48">
        <v>11</v>
      </c>
      <c r="AC48">
        <v>163726</v>
      </c>
      <c r="AD48">
        <f t="shared" si="5"/>
        <v>16</v>
      </c>
      <c r="AE48">
        <f t="shared" si="6"/>
        <v>37</v>
      </c>
      <c r="AF48">
        <f t="shared" si="7"/>
        <v>26</v>
      </c>
    </row>
    <row r="49" spans="1:32" ht="12.75">
      <c r="A49" s="2">
        <v>40456</v>
      </c>
      <c r="B49">
        <v>16</v>
      </c>
      <c r="C49">
        <v>38</v>
      </c>
      <c r="D49">
        <v>59</v>
      </c>
      <c r="E49" s="1">
        <f t="shared" si="8"/>
        <v>0.4853935185185184</v>
      </c>
      <c r="F49" s="1">
        <f t="shared" si="1"/>
        <v>0.48540509259259257</v>
      </c>
      <c r="G49">
        <v>63</v>
      </c>
      <c r="H49">
        <v>150</v>
      </c>
      <c r="I49">
        <v>138</v>
      </c>
      <c r="J49">
        <v>251</v>
      </c>
      <c r="K49">
        <v>59125</v>
      </c>
      <c r="L49" s="4">
        <f t="shared" si="2"/>
        <v>829.5652173913188</v>
      </c>
      <c r="M49" s="4">
        <f>CONVERT(H49*1.9608,"K","F")</f>
        <v>69.74600000000005</v>
      </c>
      <c r="N49" s="3">
        <f t="shared" si="3"/>
        <v>9.971098265895954</v>
      </c>
      <c r="O49">
        <f t="shared" si="4"/>
        <v>219.72093660013405</v>
      </c>
      <c r="P49" s="4">
        <f>CONVERT(O49,"K","F")</f>
        <v>-64.17231411975867</v>
      </c>
      <c r="Q49" t="s">
        <v>23</v>
      </c>
      <c r="R49">
        <v>38</v>
      </c>
      <c r="S49" t="s">
        <v>27</v>
      </c>
      <c r="T49" t="s">
        <v>2</v>
      </c>
      <c r="U49" t="s">
        <v>78</v>
      </c>
      <c r="V49" t="s">
        <v>77</v>
      </c>
      <c r="W49" t="s">
        <v>126</v>
      </c>
      <c r="X49" t="s">
        <v>203</v>
      </c>
      <c r="Y49">
        <v>152</v>
      </c>
      <c r="Z49">
        <v>12</v>
      </c>
      <c r="AA49">
        <v>0.9</v>
      </c>
      <c r="AB49">
        <v>11</v>
      </c>
      <c r="AC49">
        <v>163858</v>
      </c>
      <c r="AD49">
        <f t="shared" si="5"/>
        <v>16</v>
      </c>
      <c r="AE49">
        <f t="shared" si="6"/>
        <v>38</v>
      </c>
      <c r="AF49">
        <f t="shared" si="7"/>
        <v>58</v>
      </c>
    </row>
    <row r="50" spans="1:32" ht="12.75">
      <c r="A50" s="2">
        <v>40456</v>
      </c>
      <c r="B50">
        <v>16</v>
      </c>
      <c r="C50">
        <v>40</v>
      </c>
      <c r="D50">
        <v>31</v>
      </c>
      <c r="E50" s="1">
        <f t="shared" si="8"/>
        <v>0.48643518518518514</v>
      </c>
      <c r="F50" s="1">
        <f t="shared" si="1"/>
        <v>0.48646990740740736</v>
      </c>
      <c r="G50">
        <v>64</v>
      </c>
      <c r="H50">
        <v>149</v>
      </c>
      <c r="I50">
        <v>137</v>
      </c>
      <c r="J50">
        <v>251</v>
      </c>
      <c r="K50">
        <v>60384</v>
      </c>
      <c r="L50" s="4">
        <f t="shared" si="2"/>
        <v>839.3333333332915</v>
      </c>
      <c r="M50" s="4">
        <f>CONVERT(H50*1.9608,"K","F")</f>
        <v>66.21656000000004</v>
      </c>
      <c r="N50" s="3">
        <f t="shared" si="3"/>
        <v>9.898843930635838</v>
      </c>
      <c r="O50">
        <f t="shared" si="4"/>
        <v>219.72093660013405</v>
      </c>
      <c r="P50" s="4">
        <f>CONVERT(O50,"K","F")</f>
        <v>-64.17231411975867</v>
      </c>
      <c r="Q50" t="s">
        <v>23</v>
      </c>
      <c r="R50">
        <v>40</v>
      </c>
      <c r="S50" t="s">
        <v>8</v>
      </c>
      <c r="T50" t="s">
        <v>25</v>
      </c>
      <c r="U50" t="s">
        <v>78</v>
      </c>
      <c r="V50" t="s">
        <v>79</v>
      </c>
      <c r="W50" t="s">
        <v>125</v>
      </c>
      <c r="X50" t="s">
        <v>204</v>
      </c>
      <c r="Y50">
        <v>309</v>
      </c>
      <c r="Z50">
        <v>3</v>
      </c>
      <c r="AA50">
        <v>0.9</v>
      </c>
      <c r="AB50">
        <v>11</v>
      </c>
      <c r="AC50">
        <v>164028</v>
      </c>
      <c r="AD50">
        <f t="shared" si="5"/>
        <v>16</v>
      </c>
      <c r="AE50">
        <f t="shared" si="6"/>
        <v>40</v>
      </c>
      <c r="AF50">
        <f t="shared" si="7"/>
        <v>28</v>
      </c>
    </row>
    <row r="51" spans="1:32" ht="12.75">
      <c r="A51" s="2">
        <v>40456</v>
      </c>
      <c r="B51">
        <v>16</v>
      </c>
      <c r="C51">
        <v>42</v>
      </c>
      <c r="D51">
        <v>2</v>
      </c>
      <c r="E51" s="1">
        <f t="shared" si="8"/>
        <v>0.48749999999999993</v>
      </c>
      <c r="F51" s="1">
        <f t="shared" si="1"/>
        <v>0.4875231481481481</v>
      </c>
      <c r="G51">
        <v>65</v>
      </c>
      <c r="H51">
        <v>149</v>
      </c>
      <c r="I51">
        <v>137</v>
      </c>
      <c r="J51">
        <v>250</v>
      </c>
      <c r="K51">
        <v>61666</v>
      </c>
      <c r="L51" s="4">
        <f t="shared" si="2"/>
        <v>836.0869565217537</v>
      </c>
      <c r="M51" s="4">
        <f>CONVERT(H51*1.9608,"K","F")</f>
        <v>66.21656000000004</v>
      </c>
      <c r="N51" s="3">
        <f t="shared" si="3"/>
        <v>9.898843930635838</v>
      </c>
      <c r="O51">
        <f t="shared" si="4"/>
        <v>222.0578002807283</v>
      </c>
      <c r="P51" s="4">
        <f>CONVERT(O51,"K","F")</f>
        <v>-59.965959494689045</v>
      </c>
      <c r="Q51" t="s">
        <v>23</v>
      </c>
      <c r="R51">
        <v>42</v>
      </c>
      <c r="S51" t="s">
        <v>28</v>
      </c>
      <c r="T51" t="s">
        <v>25</v>
      </c>
      <c r="U51" t="s">
        <v>78</v>
      </c>
      <c r="V51" t="s">
        <v>79</v>
      </c>
      <c r="W51" t="s">
        <v>127</v>
      </c>
      <c r="X51" t="s">
        <v>205</v>
      </c>
      <c r="Y51">
        <v>291</v>
      </c>
      <c r="Z51">
        <v>1</v>
      </c>
      <c r="AA51">
        <v>0.8</v>
      </c>
      <c r="AB51">
        <v>11</v>
      </c>
      <c r="AC51">
        <v>164200</v>
      </c>
      <c r="AD51">
        <f t="shared" si="5"/>
        <v>16</v>
      </c>
      <c r="AE51">
        <f t="shared" si="6"/>
        <v>42</v>
      </c>
      <c r="AF51">
        <f t="shared" si="7"/>
        <v>0</v>
      </c>
    </row>
    <row r="52" spans="1:32" ht="12.75">
      <c r="A52" s="2">
        <v>40456</v>
      </c>
      <c r="B52">
        <v>16</v>
      </c>
      <c r="C52">
        <v>43</v>
      </c>
      <c r="D52">
        <v>34</v>
      </c>
      <c r="E52" s="1">
        <f t="shared" si="8"/>
        <v>0.48856481481481473</v>
      </c>
      <c r="F52" s="1">
        <f t="shared" si="1"/>
        <v>0.4885879629629629</v>
      </c>
      <c r="G52">
        <v>66</v>
      </c>
      <c r="H52">
        <v>149</v>
      </c>
      <c r="I52">
        <v>138</v>
      </c>
      <c r="J52">
        <v>249</v>
      </c>
      <c r="K52">
        <v>62992</v>
      </c>
      <c r="L52" s="4">
        <f t="shared" si="2"/>
        <v>864.7826086956672</v>
      </c>
      <c r="M52" s="4">
        <f>CONVERT(H52*1.9608,"K","F")</f>
        <v>66.21656000000004</v>
      </c>
      <c r="N52" s="3">
        <f t="shared" si="3"/>
        <v>9.971098265895954</v>
      </c>
      <c r="O52">
        <f t="shared" si="4"/>
        <v>224.08089093293893</v>
      </c>
      <c r="P52" s="4">
        <f>CONVERT(O52,"K","F")</f>
        <v>-56.324396320709894</v>
      </c>
      <c r="Q52" t="s">
        <v>23</v>
      </c>
      <c r="R52">
        <v>43</v>
      </c>
      <c r="S52" t="s">
        <v>7</v>
      </c>
      <c r="T52" t="s">
        <v>6</v>
      </c>
      <c r="U52" t="s">
        <v>78</v>
      </c>
      <c r="V52" t="s">
        <v>79</v>
      </c>
      <c r="W52" t="s">
        <v>128</v>
      </c>
      <c r="X52" t="s">
        <v>206</v>
      </c>
      <c r="Y52">
        <v>217</v>
      </c>
      <c r="Z52">
        <v>10</v>
      </c>
      <c r="AA52">
        <v>0.9</v>
      </c>
      <c r="AB52">
        <v>11</v>
      </c>
      <c r="AC52">
        <v>164332</v>
      </c>
      <c r="AD52">
        <f t="shared" si="5"/>
        <v>16</v>
      </c>
      <c r="AE52">
        <f t="shared" si="6"/>
        <v>43</v>
      </c>
      <c r="AF52">
        <f t="shared" si="7"/>
        <v>32</v>
      </c>
    </row>
    <row r="53" spans="1:32" ht="12.75">
      <c r="A53" s="2">
        <v>40456</v>
      </c>
      <c r="B53">
        <v>16</v>
      </c>
      <c r="C53">
        <v>45</v>
      </c>
      <c r="D53">
        <v>5</v>
      </c>
      <c r="E53" s="1">
        <f t="shared" si="8"/>
        <v>0.48960648148148145</v>
      </c>
      <c r="F53" s="1">
        <f aca="true" t="shared" si="9" ref="F53:F81">B53/24+C53/1440+D53/86400-5/24</f>
        <v>0.4896412037037037</v>
      </c>
      <c r="G53">
        <v>67</v>
      </c>
      <c r="H53">
        <v>149</v>
      </c>
      <c r="I53">
        <v>137</v>
      </c>
      <c r="J53">
        <v>248</v>
      </c>
      <c r="K53">
        <v>64278</v>
      </c>
      <c r="L53" s="4">
        <f t="shared" si="2"/>
        <v>857.3333333332907</v>
      </c>
      <c r="M53" s="4">
        <f>CONVERT(H53*1.9608,"K","F")</f>
        <v>66.21656000000004</v>
      </c>
      <c r="N53" s="3">
        <f aca="true" t="shared" si="10" ref="N53:N81">I53/13.84</f>
        <v>9.898843930635838</v>
      </c>
      <c r="O53">
        <f t="shared" si="4"/>
        <v>225.87064811348128</v>
      </c>
      <c r="P53" s="4">
        <f>CONVERT(O53,"K","F")</f>
        <v>-53.102833395733654</v>
      </c>
      <c r="Q53" t="s">
        <v>23</v>
      </c>
      <c r="R53">
        <v>45</v>
      </c>
      <c r="S53" t="s">
        <v>16</v>
      </c>
      <c r="T53" t="s">
        <v>70</v>
      </c>
      <c r="U53" t="s">
        <v>78</v>
      </c>
      <c r="V53" t="s">
        <v>79</v>
      </c>
      <c r="W53" t="s">
        <v>129</v>
      </c>
      <c r="X53" t="s">
        <v>207</v>
      </c>
      <c r="Y53">
        <v>3</v>
      </c>
      <c r="Z53">
        <v>3</v>
      </c>
      <c r="AA53">
        <v>0.9</v>
      </c>
      <c r="AB53">
        <v>11</v>
      </c>
      <c r="AC53">
        <v>164502</v>
      </c>
      <c r="AD53">
        <f t="shared" si="5"/>
        <v>16</v>
      </c>
      <c r="AE53">
        <f t="shared" si="6"/>
        <v>45</v>
      </c>
      <c r="AF53">
        <f t="shared" si="7"/>
        <v>2</v>
      </c>
    </row>
    <row r="54" spans="1:32" ht="12.75">
      <c r="A54" s="2">
        <v>40456</v>
      </c>
      <c r="B54">
        <v>16</v>
      </c>
      <c r="C54">
        <v>46</v>
      </c>
      <c r="D54">
        <v>36</v>
      </c>
      <c r="E54" s="1">
        <f t="shared" si="8"/>
        <v>0.49067129629629624</v>
      </c>
      <c r="F54" s="1">
        <f t="shared" si="9"/>
        <v>0.4906944444444443</v>
      </c>
      <c r="G54">
        <v>68</v>
      </c>
      <c r="H54">
        <v>149</v>
      </c>
      <c r="I54">
        <v>137</v>
      </c>
      <c r="J54">
        <v>247</v>
      </c>
      <c r="K54">
        <v>65543</v>
      </c>
      <c r="L54" s="4">
        <f t="shared" si="2"/>
        <v>825.0000000000144</v>
      </c>
      <c r="M54" s="4">
        <f>CONVERT(H54*1.9608,"K","F")</f>
        <v>66.21656000000004</v>
      </c>
      <c r="N54" s="3">
        <f t="shared" si="10"/>
        <v>9.898843930635838</v>
      </c>
      <c r="O54">
        <f t="shared" si="4"/>
        <v>227.47975474326262</v>
      </c>
      <c r="P54" s="4">
        <f>CONVERT(O54,"K","F")</f>
        <v>-50.206441462127245</v>
      </c>
      <c r="Q54" t="s">
        <v>23</v>
      </c>
      <c r="R54">
        <v>46</v>
      </c>
      <c r="S54" t="s">
        <v>31</v>
      </c>
      <c r="T54" t="s">
        <v>11</v>
      </c>
      <c r="U54" t="s">
        <v>78</v>
      </c>
      <c r="V54" t="s">
        <v>79</v>
      </c>
      <c r="W54" t="s">
        <v>130</v>
      </c>
      <c r="X54" t="s">
        <v>208</v>
      </c>
      <c r="Y54">
        <v>206</v>
      </c>
      <c r="Z54">
        <v>15</v>
      </c>
      <c r="AA54">
        <v>1</v>
      </c>
      <c r="AB54">
        <v>11</v>
      </c>
      <c r="AC54">
        <v>164634</v>
      </c>
      <c r="AD54">
        <f t="shared" si="5"/>
        <v>16</v>
      </c>
      <c r="AE54">
        <f t="shared" si="6"/>
        <v>46</v>
      </c>
      <c r="AF54">
        <f t="shared" si="7"/>
        <v>34</v>
      </c>
    </row>
    <row r="55" spans="1:32" ht="12.75">
      <c r="A55" s="2">
        <v>40456</v>
      </c>
      <c r="B55">
        <v>16</v>
      </c>
      <c r="C55">
        <v>48</v>
      </c>
      <c r="D55">
        <v>8</v>
      </c>
      <c r="E55" s="1">
        <f t="shared" si="8"/>
        <v>0.49173611111111104</v>
      </c>
      <c r="F55" s="1">
        <f t="shared" si="9"/>
        <v>0.49175925925925923</v>
      </c>
      <c r="G55">
        <v>69</v>
      </c>
      <c r="H55">
        <v>149</v>
      </c>
      <c r="I55">
        <v>137</v>
      </c>
      <c r="J55">
        <v>247</v>
      </c>
      <c r="K55">
        <v>66955</v>
      </c>
      <c r="L55" s="4">
        <f t="shared" si="2"/>
        <v>920.8695652174074</v>
      </c>
      <c r="M55" s="4">
        <f>CONVERT(H55*1.9608,"K","F")</f>
        <v>66.21656000000004</v>
      </c>
      <c r="N55" s="3">
        <f t="shared" si="10"/>
        <v>9.898843930635838</v>
      </c>
      <c r="O55">
        <f t="shared" si="4"/>
        <v>227.47975474326262</v>
      </c>
      <c r="P55" s="4">
        <f>CONVERT(O55,"K","F")</f>
        <v>-50.206441462127245</v>
      </c>
      <c r="Q55" t="s">
        <v>23</v>
      </c>
      <c r="R55">
        <v>48</v>
      </c>
      <c r="S55" t="s">
        <v>65</v>
      </c>
      <c r="T55" t="s">
        <v>25</v>
      </c>
      <c r="U55" t="s">
        <v>78</v>
      </c>
      <c r="V55" t="s">
        <v>79</v>
      </c>
      <c r="W55" t="s">
        <v>131</v>
      </c>
      <c r="X55" t="s">
        <v>209</v>
      </c>
      <c r="Y55">
        <v>268</v>
      </c>
      <c r="Z55">
        <v>12</v>
      </c>
      <c r="AA55">
        <v>0.9</v>
      </c>
      <c r="AB55">
        <v>11</v>
      </c>
      <c r="AC55">
        <v>164806</v>
      </c>
      <c r="AD55">
        <f t="shared" si="5"/>
        <v>16</v>
      </c>
      <c r="AE55">
        <f t="shared" si="6"/>
        <v>48</v>
      </c>
      <c r="AF55">
        <f t="shared" si="7"/>
        <v>6</v>
      </c>
    </row>
    <row r="56" spans="1:32" ht="12.75">
      <c r="A56" s="2">
        <v>40456</v>
      </c>
      <c r="B56">
        <v>16</v>
      </c>
      <c r="C56">
        <v>49</v>
      </c>
      <c r="D56">
        <v>40</v>
      </c>
      <c r="E56" s="1">
        <f t="shared" si="8"/>
        <v>0.49280092592592584</v>
      </c>
      <c r="F56" s="1">
        <f t="shared" si="9"/>
        <v>0.492824074074074</v>
      </c>
      <c r="G56">
        <v>70</v>
      </c>
      <c r="H56">
        <v>149</v>
      </c>
      <c r="I56">
        <v>137</v>
      </c>
      <c r="J56">
        <v>247</v>
      </c>
      <c r="K56">
        <v>68367</v>
      </c>
      <c r="L56" s="4">
        <f t="shared" si="2"/>
        <v>920.8695652174074</v>
      </c>
      <c r="M56" s="4">
        <f>CONVERT(H56*1.9608,"K","F")</f>
        <v>66.21656000000004</v>
      </c>
      <c r="N56" s="3">
        <f t="shared" si="10"/>
        <v>9.898843930635838</v>
      </c>
      <c r="O56">
        <f t="shared" si="4"/>
        <v>227.47975474326262</v>
      </c>
      <c r="P56" s="4">
        <f>CONVERT(O56,"K","F")</f>
        <v>-50.206441462127245</v>
      </c>
      <c r="Q56" t="s">
        <v>23</v>
      </c>
      <c r="R56">
        <v>49</v>
      </c>
      <c r="S56" t="s">
        <v>30</v>
      </c>
      <c r="T56" t="s">
        <v>25</v>
      </c>
      <c r="U56" t="s">
        <v>78</v>
      </c>
      <c r="V56" t="s">
        <v>79</v>
      </c>
      <c r="W56" t="s">
        <v>132</v>
      </c>
      <c r="X56" t="s">
        <v>210</v>
      </c>
      <c r="Y56">
        <v>324</v>
      </c>
      <c r="Z56">
        <v>9</v>
      </c>
      <c r="AA56">
        <v>0.9</v>
      </c>
      <c r="AB56">
        <v>11</v>
      </c>
      <c r="AC56">
        <v>164938</v>
      </c>
      <c r="AD56">
        <f t="shared" si="5"/>
        <v>16</v>
      </c>
      <c r="AE56">
        <f t="shared" si="6"/>
        <v>49</v>
      </c>
      <c r="AF56">
        <f t="shared" si="7"/>
        <v>38</v>
      </c>
    </row>
    <row r="57" spans="1:32" ht="12.75">
      <c r="A57" s="2">
        <v>40456</v>
      </c>
      <c r="B57">
        <v>16</v>
      </c>
      <c r="C57">
        <v>51</v>
      </c>
      <c r="D57">
        <v>11</v>
      </c>
      <c r="E57" s="1">
        <f t="shared" si="8"/>
        <v>0.49384259259259256</v>
      </c>
      <c r="F57" s="1">
        <f t="shared" si="9"/>
        <v>0.49387731481481467</v>
      </c>
      <c r="G57">
        <v>71</v>
      </c>
      <c r="H57">
        <v>149</v>
      </c>
      <c r="I57">
        <v>136</v>
      </c>
      <c r="J57">
        <v>247</v>
      </c>
      <c r="K57">
        <v>69782</v>
      </c>
      <c r="L57" s="4">
        <f t="shared" si="2"/>
        <v>943.3333333332864</v>
      </c>
      <c r="M57" s="4">
        <f>CONVERT(H57*1.9608,"K","F")</f>
        <v>66.21656000000004</v>
      </c>
      <c r="N57" s="3">
        <f t="shared" si="10"/>
        <v>9.826589595375722</v>
      </c>
      <c r="O57">
        <f t="shared" si="4"/>
        <v>227.47975474326262</v>
      </c>
      <c r="P57" s="4">
        <f>CONVERT(O57,"K","F")</f>
        <v>-50.206441462127245</v>
      </c>
      <c r="Q57" t="s">
        <v>23</v>
      </c>
      <c r="R57">
        <v>51</v>
      </c>
      <c r="S57" t="s">
        <v>32</v>
      </c>
      <c r="T57" t="s">
        <v>70</v>
      </c>
      <c r="U57" t="s">
        <v>80</v>
      </c>
      <c r="V57" t="s">
        <v>79</v>
      </c>
      <c r="W57" t="s">
        <v>133</v>
      </c>
      <c r="X57" t="s">
        <v>211</v>
      </c>
      <c r="Y57">
        <v>357</v>
      </c>
      <c r="Z57">
        <v>12</v>
      </c>
      <c r="AA57">
        <v>0.9</v>
      </c>
      <c r="AB57">
        <v>11</v>
      </c>
      <c r="AC57">
        <v>165108</v>
      </c>
      <c r="AD57">
        <f t="shared" si="5"/>
        <v>16</v>
      </c>
      <c r="AE57">
        <f t="shared" si="6"/>
        <v>51</v>
      </c>
      <c r="AF57">
        <f t="shared" si="7"/>
        <v>8</v>
      </c>
    </row>
    <row r="58" spans="1:32" ht="12.75">
      <c r="A58" s="2">
        <v>40456</v>
      </c>
      <c r="B58">
        <v>16</v>
      </c>
      <c r="C58">
        <v>52</v>
      </c>
      <c r="D58">
        <v>43</v>
      </c>
      <c r="E58" s="1">
        <f t="shared" si="8"/>
        <v>0.49490740740740735</v>
      </c>
      <c r="F58" s="1">
        <f t="shared" si="9"/>
        <v>0.4949421296296296</v>
      </c>
      <c r="G58">
        <v>72</v>
      </c>
      <c r="H58">
        <v>149</v>
      </c>
      <c r="I58">
        <v>137</v>
      </c>
      <c r="J58">
        <v>246</v>
      </c>
      <c r="K58">
        <v>71214</v>
      </c>
      <c r="L58" s="4">
        <f t="shared" si="2"/>
        <v>933.9130434782771</v>
      </c>
      <c r="M58" s="4">
        <f>CONVERT(H58*1.9608,"K","F")</f>
        <v>66.21656000000004</v>
      </c>
      <c r="N58" s="3">
        <f t="shared" si="10"/>
        <v>9.898843930635838</v>
      </c>
      <c r="O58">
        <f t="shared" si="4"/>
        <v>228.94466403479248</v>
      </c>
      <c r="P58" s="4">
        <f>CONVERT(O58,"K","F")</f>
        <v>-47.569604737373496</v>
      </c>
      <c r="Q58" t="s">
        <v>23</v>
      </c>
      <c r="R58">
        <v>52</v>
      </c>
      <c r="S58" t="s">
        <v>33</v>
      </c>
      <c r="T58" t="s">
        <v>42</v>
      </c>
      <c r="U58" t="s">
        <v>78</v>
      </c>
      <c r="V58" t="s">
        <v>79</v>
      </c>
      <c r="W58" t="s">
        <v>133</v>
      </c>
      <c r="X58" t="s">
        <v>212</v>
      </c>
      <c r="Y58">
        <v>39</v>
      </c>
      <c r="Z58">
        <v>4</v>
      </c>
      <c r="AA58">
        <v>0.9</v>
      </c>
      <c r="AB58">
        <v>11</v>
      </c>
      <c r="AC58">
        <v>165240</v>
      </c>
      <c r="AD58">
        <f t="shared" si="5"/>
        <v>16</v>
      </c>
      <c r="AE58">
        <f t="shared" si="6"/>
        <v>52</v>
      </c>
      <c r="AF58">
        <f t="shared" si="7"/>
        <v>40</v>
      </c>
    </row>
    <row r="59" spans="1:32" ht="12.75">
      <c r="A59" s="2">
        <v>40456</v>
      </c>
      <c r="B59">
        <v>16</v>
      </c>
      <c r="C59">
        <v>54</v>
      </c>
      <c r="D59">
        <v>14</v>
      </c>
      <c r="E59" s="1">
        <f t="shared" si="8"/>
        <v>0.49597222222222215</v>
      </c>
      <c r="F59" s="1">
        <f t="shared" si="9"/>
        <v>0.4959953703703702</v>
      </c>
      <c r="G59">
        <v>73</v>
      </c>
      <c r="H59">
        <v>149</v>
      </c>
      <c r="I59">
        <v>137</v>
      </c>
      <c r="J59">
        <v>245</v>
      </c>
      <c r="K59">
        <v>72665</v>
      </c>
      <c r="L59" s="4">
        <f t="shared" si="2"/>
        <v>946.3043478261035</v>
      </c>
      <c r="M59" s="4">
        <f>CONVERT(H59*1.9608,"K","F")</f>
        <v>66.21656000000004</v>
      </c>
      <c r="N59" s="3">
        <f t="shared" si="10"/>
        <v>9.898843930635838</v>
      </c>
      <c r="O59">
        <f t="shared" si="4"/>
        <v>230.29168542349322</v>
      </c>
      <c r="P59" s="4">
        <f>CONVERT(O59,"K","F")</f>
        <v>-45.14496623771217</v>
      </c>
      <c r="Q59" t="s">
        <v>23</v>
      </c>
      <c r="R59">
        <v>54</v>
      </c>
      <c r="S59" t="s">
        <v>18</v>
      </c>
      <c r="T59" t="s">
        <v>42</v>
      </c>
      <c r="U59" t="s">
        <v>78</v>
      </c>
      <c r="V59" t="s">
        <v>79</v>
      </c>
      <c r="W59" t="s">
        <v>134</v>
      </c>
      <c r="X59" t="s">
        <v>213</v>
      </c>
      <c r="Y59">
        <v>93</v>
      </c>
      <c r="Z59">
        <v>3</v>
      </c>
      <c r="AA59">
        <v>0.9</v>
      </c>
      <c r="AB59">
        <v>11</v>
      </c>
      <c r="AC59">
        <v>165412</v>
      </c>
      <c r="AD59">
        <f t="shared" si="5"/>
        <v>16</v>
      </c>
      <c r="AE59">
        <f t="shared" si="6"/>
        <v>54</v>
      </c>
      <c r="AF59">
        <f t="shared" si="7"/>
        <v>12</v>
      </c>
    </row>
    <row r="60" spans="1:32" ht="12.75">
      <c r="A60" s="2">
        <v>40456</v>
      </c>
      <c r="B60">
        <v>16</v>
      </c>
      <c r="C60">
        <v>55</v>
      </c>
      <c r="D60">
        <v>45</v>
      </c>
      <c r="E60" s="1">
        <f t="shared" si="8"/>
        <v>0.49703703703703694</v>
      </c>
      <c r="F60" s="1">
        <f t="shared" si="9"/>
        <v>0.497048611111111</v>
      </c>
      <c r="G60">
        <v>74</v>
      </c>
      <c r="H60">
        <v>149</v>
      </c>
      <c r="I60">
        <v>137</v>
      </c>
      <c r="J60">
        <v>243</v>
      </c>
      <c r="K60">
        <v>74096</v>
      </c>
      <c r="L60" s="4">
        <f t="shared" si="2"/>
        <v>933.2608695652336</v>
      </c>
      <c r="M60" s="4">
        <f>CONVERT(H60*1.9608,"K","F")</f>
        <v>66.21656000000004</v>
      </c>
      <c r="N60" s="3">
        <f t="shared" si="10"/>
        <v>9.898843930635838</v>
      </c>
      <c r="O60">
        <f t="shared" si="4"/>
        <v>232.70601976296996</v>
      </c>
      <c r="P60" s="4">
        <f>CONVERT(O60,"K","F")</f>
        <v>-40.79916442665403</v>
      </c>
      <c r="Q60" t="s">
        <v>23</v>
      </c>
      <c r="R60">
        <v>55</v>
      </c>
      <c r="S60" t="s">
        <v>34</v>
      </c>
      <c r="T60" t="s">
        <v>6</v>
      </c>
      <c r="U60" t="s">
        <v>78</v>
      </c>
      <c r="V60" t="s">
        <v>79</v>
      </c>
      <c r="W60" t="s">
        <v>133</v>
      </c>
      <c r="X60" t="s">
        <v>214</v>
      </c>
      <c r="Y60">
        <v>264</v>
      </c>
      <c r="Z60">
        <v>8</v>
      </c>
      <c r="AA60">
        <v>0.9</v>
      </c>
      <c r="AB60">
        <v>11</v>
      </c>
      <c r="AC60">
        <v>165544</v>
      </c>
      <c r="AD60">
        <f t="shared" si="5"/>
        <v>16</v>
      </c>
      <c r="AE60">
        <f t="shared" si="6"/>
        <v>55</v>
      </c>
      <c r="AF60">
        <f t="shared" si="7"/>
        <v>44</v>
      </c>
    </row>
    <row r="61" spans="1:32" ht="12.75">
      <c r="A61" s="2">
        <v>40456</v>
      </c>
      <c r="B61">
        <v>16</v>
      </c>
      <c r="C61">
        <v>57</v>
      </c>
      <c r="D61">
        <v>17</v>
      </c>
      <c r="E61" s="1">
        <f t="shared" si="8"/>
        <v>0.49807870370370355</v>
      </c>
      <c r="F61" s="1">
        <f t="shared" si="9"/>
        <v>0.4981134259259258</v>
      </c>
      <c r="G61">
        <v>75</v>
      </c>
      <c r="H61">
        <v>149</v>
      </c>
      <c r="I61">
        <v>136</v>
      </c>
      <c r="J61">
        <v>244</v>
      </c>
      <c r="K61">
        <v>75579</v>
      </c>
      <c r="L61" s="4">
        <f t="shared" si="2"/>
        <v>988.6666666667229</v>
      </c>
      <c r="M61" s="4">
        <f>CONVERT(H61*1.9608,"K","F")</f>
        <v>66.21656000000004</v>
      </c>
      <c r="N61" s="3">
        <f t="shared" si="10"/>
        <v>9.826589595375722</v>
      </c>
      <c r="O61">
        <f t="shared" si="4"/>
        <v>231.54045239711533</v>
      </c>
      <c r="P61" s="4">
        <f>CONVERT(O61,"K","F")</f>
        <v>-42.89718568519237</v>
      </c>
      <c r="Q61" t="s">
        <v>23</v>
      </c>
      <c r="R61">
        <v>57</v>
      </c>
      <c r="S61" t="s">
        <v>36</v>
      </c>
      <c r="T61" t="s">
        <v>44</v>
      </c>
      <c r="U61" t="s">
        <v>80</v>
      </c>
      <c r="V61" t="s">
        <v>79</v>
      </c>
      <c r="W61" t="s">
        <v>135</v>
      </c>
      <c r="X61" t="s">
        <v>202</v>
      </c>
      <c r="Y61">
        <v>134</v>
      </c>
      <c r="Z61">
        <v>1</v>
      </c>
      <c r="AA61">
        <v>1</v>
      </c>
      <c r="AB61">
        <v>11</v>
      </c>
      <c r="AC61">
        <v>165714</v>
      </c>
      <c r="AD61">
        <f t="shared" si="5"/>
        <v>16</v>
      </c>
      <c r="AE61">
        <f t="shared" si="6"/>
        <v>57</v>
      </c>
      <c r="AF61">
        <f t="shared" si="7"/>
        <v>14</v>
      </c>
    </row>
    <row r="62" spans="1:32" ht="12.75">
      <c r="A62" s="2">
        <v>40456</v>
      </c>
      <c r="B62">
        <v>16</v>
      </c>
      <c r="C62">
        <v>58</v>
      </c>
      <c r="D62">
        <v>48</v>
      </c>
      <c r="E62" s="1">
        <f t="shared" si="8"/>
        <v>0.49914351851851846</v>
      </c>
      <c r="F62" s="1">
        <f t="shared" si="9"/>
        <v>0.49916666666666654</v>
      </c>
      <c r="G62">
        <v>76</v>
      </c>
      <c r="H62">
        <v>149</v>
      </c>
      <c r="I62">
        <v>136</v>
      </c>
      <c r="J62">
        <v>245</v>
      </c>
      <c r="K62">
        <v>77045</v>
      </c>
      <c r="L62" s="4">
        <f t="shared" si="2"/>
        <v>956.0869565216561</v>
      </c>
      <c r="M62" s="4">
        <f>CONVERT(H62*1.9608,"K","F")</f>
        <v>66.21656000000004</v>
      </c>
      <c r="N62" s="3">
        <f t="shared" si="10"/>
        <v>9.826589595375722</v>
      </c>
      <c r="O62">
        <f t="shared" si="4"/>
        <v>230.29168542349322</v>
      </c>
      <c r="P62" s="4">
        <f>CONVERT(O62,"K","F")</f>
        <v>-45.14496623771217</v>
      </c>
      <c r="Q62" t="s">
        <v>23</v>
      </c>
      <c r="R62">
        <v>58</v>
      </c>
      <c r="S62" t="s">
        <v>37</v>
      </c>
      <c r="T62" t="s">
        <v>11</v>
      </c>
      <c r="U62" t="s">
        <v>80</v>
      </c>
      <c r="V62" t="s">
        <v>79</v>
      </c>
      <c r="W62" t="s">
        <v>136</v>
      </c>
      <c r="X62" t="s">
        <v>215</v>
      </c>
      <c r="Y62">
        <v>290</v>
      </c>
      <c r="Z62">
        <v>10</v>
      </c>
      <c r="AA62">
        <v>0.9</v>
      </c>
      <c r="AB62">
        <v>11</v>
      </c>
      <c r="AC62">
        <v>165846</v>
      </c>
      <c r="AD62">
        <f t="shared" si="5"/>
        <v>16</v>
      </c>
      <c r="AE62">
        <f t="shared" si="6"/>
        <v>58</v>
      </c>
      <c r="AF62">
        <f t="shared" si="7"/>
        <v>46</v>
      </c>
    </row>
    <row r="63" spans="1:32" ht="12.75">
      <c r="A63" s="2">
        <v>40456</v>
      </c>
      <c r="B63">
        <v>17</v>
      </c>
      <c r="C63">
        <v>0</v>
      </c>
      <c r="D63">
        <v>21</v>
      </c>
      <c r="E63" s="1">
        <f t="shared" si="8"/>
        <v>0.5002083333333334</v>
      </c>
      <c r="F63" s="1">
        <f t="shared" si="9"/>
        <v>0.5002430555555556</v>
      </c>
      <c r="G63">
        <v>77</v>
      </c>
      <c r="H63">
        <v>149</v>
      </c>
      <c r="I63">
        <v>137</v>
      </c>
      <c r="J63">
        <v>244</v>
      </c>
      <c r="K63">
        <v>78543</v>
      </c>
      <c r="L63" s="4">
        <f t="shared" si="2"/>
        <v>976.9565217390456</v>
      </c>
      <c r="M63" s="4">
        <f>CONVERT(H63*1.9608,"K","F")</f>
        <v>66.21656000000004</v>
      </c>
      <c r="N63" s="3">
        <f t="shared" si="10"/>
        <v>9.898843930635838</v>
      </c>
      <c r="O63">
        <f t="shared" si="4"/>
        <v>231.54045239711533</v>
      </c>
      <c r="P63" s="4">
        <f>CONVERT(O63,"K","F")</f>
        <v>-42.89718568519237</v>
      </c>
      <c r="Q63" t="s">
        <v>45</v>
      </c>
      <c r="R63">
        <v>0</v>
      </c>
      <c r="S63" t="s">
        <v>22</v>
      </c>
      <c r="T63" t="s">
        <v>6</v>
      </c>
      <c r="U63" t="s">
        <v>78</v>
      </c>
      <c r="V63" t="s">
        <v>79</v>
      </c>
      <c r="W63" t="s">
        <v>137</v>
      </c>
      <c r="X63" t="s">
        <v>215</v>
      </c>
      <c r="Y63">
        <v>268</v>
      </c>
      <c r="Z63">
        <v>2</v>
      </c>
      <c r="AA63">
        <v>1</v>
      </c>
      <c r="AB63">
        <v>10</v>
      </c>
      <c r="AC63">
        <v>170018</v>
      </c>
      <c r="AD63">
        <f t="shared" si="5"/>
        <v>17</v>
      </c>
      <c r="AE63">
        <f t="shared" si="6"/>
        <v>0</v>
      </c>
      <c r="AF63">
        <f t="shared" si="7"/>
        <v>18</v>
      </c>
    </row>
    <row r="64" spans="1:32" ht="12.75">
      <c r="A64" s="2">
        <v>40456</v>
      </c>
      <c r="B64">
        <v>17</v>
      </c>
      <c r="C64">
        <v>1</v>
      </c>
      <c r="D64">
        <v>51</v>
      </c>
      <c r="E64" s="1">
        <f t="shared" si="8"/>
        <v>0.50125</v>
      </c>
      <c r="F64" s="1">
        <f t="shared" si="9"/>
        <v>0.5012847222222222</v>
      </c>
      <c r="G64">
        <v>78</v>
      </c>
      <c r="H64">
        <v>149</v>
      </c>
      <c r="I64">
        <v>136</v>
      </c>
      <c r="J64">
        <v>242</v>
      </c>
      <c r="K64">
        <v>79970</v>
      </c>
      <c r="L64" s="4">
        <f t="shared" si="2"/>
        <v>951.3333333333874</v>
      </c>
      <c r="M64" s="4">
        <f>CONVERT(H64*1.9608,"K","F")</f>
        <v>66.21656000000004</v>
      </c>
      <c r="N64" s="3">
        <f t="shared" si="10"/>
        <v>9.826589595375722</v>
      </c>
      <c r="O64">
        <f t="shared" si="4"/>
        <v>233.80019426933688</v>
      </c>
      <c r="P64" s="4">
        <f>CONVERT(O64,"K","F")</f>
        <v>-38.829650315193575</v>
      </c>
      <c r="Q64" t="s">
        <v>45</v>
      </c>
      <c r="R64">
        <v>1</v>
      </c>
      <c r="S64" t="s">
        <v>68</v>
      </c>
      <c r="T64" t="s">
        <v>42</v>
      </c>
      <c r="U64" t="s">
        <v>80</v>
      </c>
      <c r="V64" t="s">
        <v>79</v>
      </c>
      <c r="W64" t="s">
        <v>138</v>
      </c>
      <c r="X64" t="s">
        <v>216</v>
      </c>
      <c r="Y64">
        <v>100</v>
      </c>
      <c r="Z64">
        <v>3</v>
      </c>
      <c r="AA64">
        <v>0.9</v>
      </c>
      <c r="AB64">
        <v>11</v>
      </c>
      <c r="AC64">
        <v>170148</v>
      </c>
      <c r="AD64">
        <f t="shared" si="5"/>
        <v>17</v>
      </c>
      <c r="AE64">
        <f t="shared" si="6"/>
        <v>1</v>
      </c>
      <c r="AF64">
        <f t="shared" si="7"/>
        <v>48</v>
      </c>
    </row>
    <row r="65" spans="1:32" ht="12.75">
      <c r="A65" s="2">
        <v>40456</v>
      </c>
      <c r="B65">
        <v>17</v>
      </c>
      <c r="C65">
        <v>3</v>
      </c>
      <c r="D65">
        <v>22</v>
      </c>
      <c r="E65" s="1">
        <f t="shared" si="8"/>
        <v>0.5023148148148148</v>
      </c>
      <c r="F65" s="1">
        <f t="shared" si="9"/>
        <v>0.502337962962963</v>
      </c>
      <c r="G65">
        <v>79</v>
      </c>
      <c r="H65">
        <v>149</v>
      </c>
      <c r="I65">
        <v>136</v>
      </c>
      <c r="J65">
        <v>239</v>
      </c>
      <c r="K65">
        <v>81370</v>
      </c>
      <c r="L65" s="4">
        <f t="shared" si="2"/>
        <v>913.0434782608855</v>
      </c>
      <c r="M65" s="4">
        <f>CONVERT(H65*1.9608,"K","F")</f>
        <v>66.21656000000004</v>
      </c>
      <c r="N65" s="3">
        <f t="shared" si="10"/>
        <v>9.826589595375722</v>
      </c>
      <c r="O65">
        <f t="shared" si="4"/>
        <v>236.74029508163994</v>
      </c>
      <c r="P65" s="4">
        <f>CONVERT(O65,"K","F")</f>
        <v>-33.53746885304807</v>
      </c>
      <c r="Q65" t="s">
        <v>45</v>
      </c>
      <c r="R65">
        <v>3</v>
      </c>
      <c r="S65" t="s">
        <v>39</v>
      </c>
      <c r="T65" t="s">
        <v>42</v>
      </c>
      <c r="U65" t="s">
        <v>80</v>
      </c>
      <c r="V65" t="s">
        <v>79</v>
      </c>
      <c r="W65" t="s">
        <v>139</v>
      </c>
      <c r="X65" t="s">
        <v>217</v>
      </c>
      <c r="Y65">
        <v>77</v>
      </c>
      <c r="Z65">
        <v>3</v>
      </c>
      <c r="AA65">
        <v>1</v>
      </c>
      <c r="AB65">
        <v>11</v>
      </c>
      <c r="AC65">
        <v>170320</v>
      </c>
      <c r="AD65">
        <f t="shared" si="5"/>
        <v>17</v>
      </c>
      <c r="AE65">
        <f t="shared" si="6"/>
        <v>3</v>
      </c>
      <c r="AF65">
        <f t="shared" si="7"/>
        <v>20</v>
      </c>
    </row>
    <row r="66" spans="1:32" ht="12.75">
      <c r="A66" s="2">
        <v>40456</v>
      </c>
      <c r="B66">
        <v>17</v>
      </c>
      <c r="C66">
        <v>4</v>
      </c>
      <c r="D66">
        <v>54</v>
      </c>
      <c r="E66" s="1">
        <f t="shared" si="8"/>
        <v>0.5033796296296296</v>
      </c>
      <c r="F66" s="1">
        <f t="shared" si="9"/>
        <v>0.5034027777777778</v>
      </c>
      <c r="G66">
        <v>80</v>
      </c>
      <c r="H66">
        <v>149</v>
      </c>
      <c r="I66">
        <v>136</v>
      </c>
      <c r="J66">
        <v>237</v>
      </c>
      <c r="K66">
        <v>82817</v>
      </c>
      <c r="L66" s="4">
        <f t="shared" si="2"/>
        <v>943.6956521739295</v>
      </c>
      <c r="M66" s="4">
        <f>CONVERT(H66*1.9608,"K","F")</f>
        <v>66.21656000000004</v>
      </c>
      <c r="N66" s="3">
        <f t="shared" si="10"/>
        <v>9.826589595375722</v>
      </c>
      <c r="O66">
        <f t="shared" si="4"/>
        <v>238.47651944361948</v>
      </c>
      <c r="P66" s="4">
        <f>CONVERT(O66,"K","F")</f>
        <v>-30.412265001484897</v>
      </c>
      <c r="Q66" t="s">
        <v>45</v>
      </c>
      <c r="R66">
        <v>4</v>
      </c>
      <c r="S66" t="s">
        <v>4</v>
      </c>
      <c r="T66" t="s">
        <v>42</v>
      </c>
      <c r="U66" t="s">
        <v>80</v>
      </c>
      <c r="V66" t="s">
        <v>79</v>
      </c>
      <c r="W66" t="s">
        <v>140</v>
      </c>
      <c r="X66" t="s">
        <v>218</v>
      </c>
      <c r="Y66">
        <v>42</v>
      </c>
      <c r="Z66">
        <v>4</v>
      </c>
      <c r="AA66">
        <v>0.9</v>
      </c>
      <c r="AB66">
        <v>11</v>
      </c>
      <c r="AC66">
        <v>170452</v>
      </c>
      <c r="AD66">
        <f t="shared" si="5"/>
        <v>17</v>
      </c>
      <c r="AE66">
        <f t="shared" si="6"/>
        <v>4</v>
      </c>
      <c r="AF66">
        <f t="shared" si="7"/>
        <v>52</v>
      </c>
    </row>
    <row r="67" spans="1:32" ht="12.75">
      <c r="A67" s="2">
        <v>40456</v>
      </c>
      <c r="B67">
        <v>17</v>
      </c>
      <c r="C67">
        <v>6</v>
      </c>
      <c r="D67">
        <v>26</v>
      </c>
      <c r="E67" s="1">
        <f aca="true" t="shared" si="11" ref="E67:E81">AD67/24+AE67/1440+AF67/86400-5/24</f>
        <v>0.5044444444444445</v>
      </c>
      <c r="F67" s="1">
        <f t="shared" si="9"/>
        <v>0.5044675925925926</v>
      </c>
      <c r="G67">
        <v>81</v>
      </c>
      <c r="H67">
        <v>149</v>
      </c>
      <c r="I67">
        <v>136</v>
      </c>
      <c r="J67">
        <v>237</v>
      </c>
      <c r="K67">
        <v>84377</v>
      </c>
      <c r="L67" s="4">
        <f t="shared" si="2"/>
        <v>1017.3913043477378</v>
      </c>
      <c r="M67" s="4">
        <f>CONVERT(H67*1.9608,"K","F")</f>
        <v>66.21656000000004</v>
      </c>
      <c r="N67" s="3">
        <f t="shared" si="10"/>
        <v>9.826589595375722</v>
      </c>
      <c r="O67">
        <f t="shared" si="4"/>
        <v>238.47651944361948</v>
      </c>
      <c r="P67" s="4">
        <f>CONVERT(O67,"K","F")</f>
        <v>-30.412265001484897</v>
      </c>
      <c r="Q67" t="s">
        <v>45</v>
      </c>
      <c r="R67">
        <v>6</v>
      </c>
      <c r="S67" t="s">
        <v>3</v>
      </c>
      <c r="T67" t="s">
        <v>6</v>
      </c>
      <c r="U67" t="s">
        <v>80</v>
      </c>
      <c r="V67" t="s">
        <v>79</v>
      </c>
      <c r="W67" t="s">
        <v>141</v>
      </c>
      <c r="X67" t="s">
        <v>219</v>
      </c>
      <c r="Y67">
        <v>177</v>
      </c>
      <c r="Z67">
        <v>3</v>
      </c>
      <c r="AA67">
        <v>1</v>
      </c>
      <c r="AB67">
        <v>11</v>
      </c>
      <c r="AC67">
        <v>170624</v>
      </c>
      <c r="AD67">
        <f t="shared" si="5"/>
        <v>17</v>
      </c>
      <c r="AE67">
        <f t="shared" si="6"/>
        <v>6</v>
      </c>
      <c r="AF67">
        <f t="shared" si="7"/>
        <v>24</v>
      </c>
    </row>
    <row r="68" spans="1:32" ht="12.75">
      <c r="A68" s="2">
        <v>40456</v>
      </c>
      <c r="B68">
        <v>17</v>
      </c>
      <c r="C68">
        <v>7</v>
      </c>
      <c r="D68">
        <v>57</v>
      </c>
      <c r="E68" s="1">
        <f t="shared" si="11"/>
        <v>0.5054861111111111</v>
      </c>
      <c r="F68" s="1">
        <f t="shared" si="9"/>
        <v>0.5055208333333333</v>
      </c>
      <c r="G68">
        <v>82</v>
      </c>
      <c r="H68">
        <v>149</v>
      </c>
      <c r="I68">
        <v>136</v>
      </c>
      <c r="J68">
        <v>238</v>
      </c>
      <c r="K68">
        <v>85893</v>
      </c>
      <c r="L68" s="4">
        <f aca="true" t="shared" si="12" ref="L68:L81">(K68-K67)/((E68-E67)*1440)</f>
        <v>1010.6666666667242</v>
      </c>
      <c r="M68" s="4">
        <f>CONVERT(H68*1.9608,"K","F")</f>
        <v>66.21656000000004</v>
      </c>
      <c r="N68" s="3">
        <f t="shared" si="10"/>
        <v>9.826589595375722</v>
      </c>
      <c r="O68">
        <f aca="true" t="shared" si="13" ref="O68:O81">1/(0.0033554+0.00025707*LN((4700/((256/J68)-1))/2252))</f>
        <v>237.62754112226517</v>
      </c>
      <c r="P68" s="4">
        <f>CONVERT(O68,"K","F")</f>
        <v>-31.94042597992265</v>
      </c>
      <c r="Q68" t="s">
        <v>45</v>
      </c>
      <c r="R68">
        <v>7</v>
      </c>
      <c r="S68" t="s">
        <v>69</v>
      </c>
      <c r="T68" t="s">
        <v>44</v>
      </c>
      <c r="U68" t="s">
        <v>80</v>
      </c>
      <c r="V68" t="s">
        <v>79</v>
      </c>
      <c r="W68" t="s">
        <v>142</v>
      </c>
      <c r="X68" t="s">
        <v>220</v>
      </c>
      <c r="Y68">
        <v>318</v>
      </c>
      <c r="Z68">
        <v>4</v>
      </c>
      <c r="AA68">
        <v>0.9</v>
      </c>
      <c r="AB68">
        <v>11</v>
      </c>
      <c r="AC68">
        <v>170754</v>
      </c>
      <c r="AD68">
        <f aca="true" t="shared" si="14" ref="AD68:AD81">FLOOR(AC68/10000,1)</f>
        <v>17</v>
      </c>
      <c r="AE68">
        <f aca="true" t="shared" si="15" ref="AE68:AE81">MOD(FLOOR(AC68/100,1),100)</f>
        <v>7</v>
      </c>
      <c r="AF68">
        <f aca="true" t="shared" si="16" ref="AF68:AF81">MOD(AC68,100)</f>
        <v>54</v>
      </c>
    </row>
    <row r="69" spans="1:32" ht="12.75">
      <c r="A69" s="2">
        <v>40456</v>
      </c>
      <c r="B69">
        <v>17</v>
      </c>
      <c r="C69">
        <v>9</v>
      </c>
      <c r="D69">
        <v>28</v>
      </c>
      <c r="E69" s="1">
        <f t="shared" si="11"/>
        <v>0.5065509259259259</v>
      </c>
      <c r="F69" s="1">
        <f t="shared" si="9"/>
        <v>0.5065740740740741</v>
      </c>
      <c r="G69">
        <v>83</v>
      </c>
      <c r="H69">
        <v>150</v>
      </c>
      <c r="I69">
        <v>136</v>
      </c>
      <c r="J69">
        <v>236</v>
      </c>
      <c r="K69">
        <v>87395</v>
      </c>
      <c r="L69" s="4">
        <f t="shared" si="12"/>
        <v>979.5652173913214</v>
      </c>
      <c r="M69" s="4">
        <f>CONVERT(H69*1.9608,"K","F")</f>
        <v>69.74600000000005</v>
      </c>
      <c r="N69" s="3">
        <f t="shared" si="10"/>
        <v>9.826589595375722</v>
      </c>
      <c r="O69">
        <f t="shared" si="13"/>
        <v>239.29100917791442</v>
      </c>
      <c r="P69" s="4">
        <f>CONVERT(O69,"K","F")</f>
        <v>-28.946183479754005</v>
      </c>
      <c r="Q69" t="s">
        <v>45</v>
      </c>
      <c r="R69">
        <v>9</v>
      </c>
      <c r="S69" t="s">
        <v>26</v>
      </c>
      <c r="T69" t="s">
        <v>43</v>
      </c>
      <c r="U69" t="s">
        <v>80</v>
      </c>
      <c r="V69" t="s">
        <v>77</v>
      </c>
      <c r="W69" t="s">
        <v>143</v>
      </c>
      <c r="X69" t="s">
        <v>221</v>
      </c>
      <c r="Y69">
        <v>21</v>
      </c>
      <c r="Z69">
        <v>14</v>
      </c>
      <c r="AA69">
        <v>1</v>
      </c>
      <c r="AB69">
        <v>11</v>
      </c>
      <c r="AC69">
        <v>170926</v>
      </c>
      <c r="AD69">
        <f t="shared" si="14"/>
        <v>17</v>
      </c>
      <c r="AE69">
        <f t="shared" si="15"/>
        <v>9</v>
      </c>
      <c r="AF69">
        <f t="shared" si="16"/>
        <v>26</v>
      </c>
    </row>
    <row r="70" spans="1:32" ht="12.75">
      <c r="A70" s="2">
        <v>40456</v>
      </c>
      <c r="B70">
        <v>17</v>
      </c>
      <c r="C70">
        <v>11</v>
      </c>
      <c r="D70">
        <v>0</v>
      </c>
      <c r="E70" s="1">
        <f t="shared" si="11"/>
        <v>0.5076157407407407</v>
      </c>
      <c r="F70" s="1">
        <f t="shared" si="9"/>
        <v>0.5076388888888889</v>
      </c>
      <c r="G70">
        <v>84</v>
      </c>
      <c r="H70">
        <v>150</v>
      </c>
      <c r="I70">
        <v>136</v>
      </c>
      <c r="J70">
        <v>235</v>
      </c>
      <c r="K70">
        <v>88959</v>
      </c>
      <c r="L70" s="4">
        <f t="shared" si="12"/>
        <v>1020.0000000000178</v>
      </c>
      <c r="M70" s="4">
        <f>CONVERT(H70*1.9608,"K","F")</f>
        <v>69.74600000000005</v>
      </c>
      <c r="N70" s="3">
        <f t="shared" si="10"/>
        <v>9.826589595375722</v>
      </c>
      <c r="O70">
        <f t="shared" si="13"/>
        <v>240.07425458358745</v>
      </c>
      <c r="P70" s="4">
        <f>CONVERT(O70,"K","F")</f>
        <v>-27.536341749542558</v>
      </c>
      <c r="Q70" t="s">
        <v>45</v>
      </c>
      <c r="R70">
        <v>10</v>
      </c>
      <c r="S70" t="s">
        <v>27</v>
      </c>
      <c r="T70" t="s">
        <v>43</v>
      </c>
      <c r="U70" t="s">
        <v>80</v>
      </c>
      <c r="V70" t="s">
        <v>77</v>
      </c>
      <c r="W70" t="s">
        <v>144</v>
      </c>
      <c r="X70" t="s">
        <v>222</v>
      </c>
      <c r="Y70">
        <v>209</v>
      </c>
      <c r="Z70">
        <v>6</v>
      </c>
      <c r="AA70">
        <v>0.9</v>
      </c>
      <c r="AB70">
        <v>11</v>
      </c>
      <c r="AC70">
        <v>171058</v>
      </c>
      <c r="AD70">
        <f t="shared" si="14"/>
        <v>17</v>
      </c>
      <c r="AE70">
        <f t="shared" si="15"/>
        <v>10</v>
      </c>
      <c r="AF70">
        <f t="shared" si="16"/>
        <v>58</v>
      </c>
    </row>
    <row r="71" spans="1:32" ht="12.75">
      <c r="A71" s="2">
        <v>40456</v>
      </c>
      <c r="B71">
        <v>17</v>
      </c>
      <c r="C71">
        <v>12</v>
      </c>
      <c r="D71">
        <v>31</v>
      </c>
      <c r="E71" s="1">
        <f t="shared" si="11"/>
        <v>0.5086805555555556</v>
      </c>
      <c r="F71" s="1">
        <f t="shared" si="9"/>
        <v>0.5086921296296296</v>
      </c>
      <c r="G71">
        <v>85</v>
      </c>
      <c r="H71">
        <v>150</v>
      </c>
      <c r="I71">
        <v>135</v>
      </c>
      <c r="J71">
        <v>234</v>
      </c>
      <c r="K71">
        <v>90504</v>
      </c>
      <c r="L71" s="4">
        <f t="shared" si="12"/>
        <v>1007.6086956520865</v>
      </c>
      <c r="M71" s="4">
        <f>CONVERT(H71*1.9608,"K","F")</f>
        <v>69.74600000000005</v>
      </c>
      <c r="N71" s="3">
        <f t="shared" si="10"/>
        <v>9.754335260115607</v>
      </c>
      <c r="O71">
        <f t="shared" si="13"/>
        <v>240.82906229845287</v>
      </c>
      <c r="P71" s="4">
        <f>CONVERT(O71,"K","F")</f>
        <v>-26.1776878627848</v>
      </c>
      <c r="Q71" t="s">
        <v>45</v>
      </c>
      <c r="R71">
        <v>12</v>
      </c>
      <c r="S71" t="s">
        <v>13</v>
      </c>
      <c r="T71" t="s">
        <v>44</v>
      </c>
      <c r="U71" t="s">
        <v>81</v>
      </c>
      <c r="V71" t="s">
        <v>77</v>
      </c>
      <c r="W71" t="s">
        <v>145</v>
      </c>
      <c r="X71" t="s">
        <v>223</v>
      </c>
      <c r="Y71">
        <v>42</v>
      </c>
      <c r="Z71">
        <v>11</v>
      </c>
      <c r="AA71">
        <v>1</v>
      </c>
      <c r="AB71">
        <v>11</v>
      </c>
      <c r="AC71">
        <v>171230</v>
      </c>
      <c r="AD71">
        <f t="shared" si="14"/>
        <v>17</v>
      </c>
      <c r="AE71">
        <f t="shared" si="15"/>
        <v>12</v>
      </c>
      <c r="AF71">
        <f t="shared" si="16"/>
        <v>30</v>
      </c>
    </row>
    <row r="72" spans="1:32" ht="12.75">
      <c r="A72" s="2">
        <v>40456</v>
      </c>
      <c r="B72">
        <v>17</v>
      </c>
      <c r="C72">
        <v>14</v>
      </c>
      <c r="D72">
        <v>3</v>
      </c>
      <c r="E72" s="1">
        <f t="shared" si="11"/>
        <v>0.5097222222222222</v>
      </c>
      <c r="F72" s="1">
        <f t="shared" si="9"/>
        <v>0.5097569444444444</v>
      </c>
      <c r="G72">
        <v>86</v>
      </c>
      <c r="H72">
        <v>150</v>
      </c>
      <c r="I72">
        <v>135</v>
      </c>
      <c r="J72">
        <v>233</v>
      </c>
      <c r="K72">
        <v>91975</v>
      </c>
      <c r="L72" s="4">
        <f t="shared" si="12"/>
        <v>980.6666666667224</v>
      </c>
      <c r="M72" s="4">
        <f>CONVERT(H72*1.9608,"K","F")</f>
        <v>69.74600000000005</v>
      </c>
      <c r="N72" s="3">
        <f t="shared" si="10"/>
        <v>9.754335260115607</v>
      </c>
      <c r="O72">
        <f t="shared" si="13"/>
        <v>241.55787735745065</v>
      </c>
      <c r="P72" s="4">
        <f>CONVERT(O72,"K","F")</f>
        <v>-24.86582075658879</v>
      </c>
      <c r="Q72" t="s">
        <v>45</v>
      </c>
      <c r="R72">
        <v>14</v>
      </c>
      <c r="S72" t="s">
        <v>28</v>
      </c>
      <c r="T72" t="s">
        <v>70</v>
      </c>
      <c r="U72" t="s">
        <v>81</v>
      </c>
      <c r="V72" t="s">
        <v>77</v>
      </c>
      <c r="W72" t="s">
        <v>146</v>
      </c>
      <c r="X72" t="s">
        <v>224</v>
      </c>
      <c r="Y72">
        <v>117</v>
      </c>
      <c r="Z72">
        <v>13</v>
      </c>
      <c r="AA72">
        <v>0.9</v>
      </c>
      <c r="AB72">
        <v>11</v>
      </c>
      <c r="AC72">
        <v>171400</v>
      </c>
      <c r="AD72">
        <f t="shared" si="14"/>
        <v>17</v>
      </c>
      <c r="AE72">
        <f t="shared" si="15"/>
        <v>14</v>
      </c>
      <c r="AF72">
        <f t="shared" si="16"/>
        <v>0</v>
      </c>
    </row>
    <row r="73" spans="1:32" ht="12.75">
      <c r="A73" s="2">
        <v>40456</v>
      </c>
      <c r="B73">
        <v>17</v>
      </c>
      <c r="C73">
        <v>15</v>
      </c>
      <c r="D73">
        <v>34</v>
      </c>
      <c r="E73" s="1">
        <f t="shared" si="11"/>
        <v>0.510787037037037</v>
      </c>
      <c r="F73" s="1">
        <f t="shared" si="9"/>
        <v>0.5108101851851852</v>
      </c>
      <c r="G73">
        <v>87</v>
      </c>
      <c r="H73">
        <v>150</v>
      </c>
      <c r="I73">
        <v>136</v>
      </c>
      <c r="J73">
        <v>232</v>
      </c>
      <c r="K73">
        <v>93459</v>
      </c>
      <c r="L73" s="4">
        <f t="shared" si="12"/>
        <v>967.8260869565387</v>
      </c>
      <c r="M73" s="4">
        <f>CONVERT(H73*1.9608,"K","F")</f>
        <v>69.74600000000005</v>
      </c>
      <c r="N73" s="3">
        <f t="shared" si="10"/>
        <v>9.826589595375722</v>
      </c>
      <c r="O73">
        <f t="shared" si="13"/>
        <v>242.2628433218826</v>
      </c>
      <c r="P73" s="4">
        <f>CONVERT(O73,"K","F")</f>
        <v>-23.596882020611282</v>
      </c>
      <c r="Q73" t="s">
        <v>45</v>
      </c>
      <c r="R73">
        <v>15</v>
      </c>
      <c r="S73" t="s">
        <v>12</v>
      </c>
      <c r="T73" t="s">
        <v>6</v>
      </c>
      <c r="U73" t="s">
        <v>80</v>
      </c>
      <c r="V73" t="s">
        <v>77</v>
      </c>
      <c r="W73" t="s">
        <v>147</v>
      </c>
      <c r="X73" t="s">
        <v>225</v>
      </c>
      <c r="Y73">
        <v>121</v>
      </c>
      <c r="Z73">
        <v>22</v>
      </c>
      <c r="AA73">
        <v>0.9</v>
      </c>
      <c r="AB73">
        <v>11</v>
      </c>
      <c r="AC73">
        <v>171532</v>
      </c>
      <c r="AD73">
        <f t="shared" si="14"/>
        <v>17</v>
      </c>
      <c r="AE73">
        <f t="shared" si="15"/>
        <v>15</v>
      </c>
      <c r="AF73">
        <f t="shared" si="16"/>
        <v>32</v>
      </c>
    </row>
    <row r="74" spans="1:32" ht="12.75">
      <c r="A74" s="2">
        <v>40456</v>
      </c>
      <c r="B74">
        <v>17</v>
      </c>
      <c r="C74">
        <v>17</v>
      </c>
      <c r="D74">
        <v>5</v>
      </c>
      <c r="E74" s="1">
        <f t="shared" si="11"/>
        <v>0.5118518518518518</v>
      </c>
      <c r="F74" s="1">
        <f t="shared" si="9"/>
        <v>0.5118634259259259</v>
      </c>
      <c r="G74">
        <v>88</v>
      </c>
      <c r="H74">
        <v>150</v>
      </c>
      <c r="I74">
        <v>136</v>
      </c>
      <c r="J74">
        <v>229</v>
      </c>
      <c r="K74">
        <v>94983</v>
      </c>
      <c r="L74" s="4">
        <f t="shared" si="12"/>
        <v>993.9130434782783</v>
      </c>
      <c r="M74" s="4">
        <f>CONVERT(H74*1.9608,"K","F")</f>
        <v>69.74600000000005</v>
      </c>
      <c r="N74" s="3">
        <f t="shared" si="10"/>
        <v>9.826589595375722</v>
      </c>
      <c r="O74">
        <f t="shared" si="13"/>
        <v>244.25250704489875</v>
      </c>
      <c r="P74" s="4">
        <f>CONVERT(O74,"K","F")</f>
        <v>-20.015487319182213</v>
      </c>
      <c r="Q74" t="s">
        <v>45</v>
      </c>
      <c r="R74">
        <v>17</v>
      </c>
      <c r="S74" t="s">
        <v>16</v>
      </c>
      <c r="T74" t="s">
        <v>46</v>
      </c>
      <c r="U74" t="s">
        <v>80</v>
      </c>
      <c r="V74" t="s">
        <v>77</v>
      </c>
      <c r="W74" t="s">
        <v>148</v>
      </c>
      <c r="X74" t="s">
        <v>226</v>
      </c>
      <c r="Y74">
        <v>107</v>
      </c>
      <c r="Z74">
        <v>5</v>
      </c>
      <c r="AA74">
        <v>0.9</v>
      </c>
      <c r="AB74">
        <v>11</v>
      </c>
      <c r="AC74">
        <v>171704</v>
      </c>
      <c r="AD74">
        <f t="shared" si="14"/>
        <v>17</v>
      </c>
      <c r="AE74">
        <f t="shared" si="15"/>
        <v>17</v>
      </c>
      <c r="AF74">
        <f t="shared" si="16"/>
        <v>4</v>
      </c>
    </row>
    <row r="75" spans="1:32" ht="12.75">
      <c r="A75" s="2">
        <v>40456</v>
      </c>
      <c r="B75">
        <v>17</v>
      </c>
      <c r="C75">
        <v>18</v>
      </c>
      <c r="D75">
        <v>37</v>
      </c>
      <c r="E75" s="1">
        <f t="shared" si="11"/>
        <v>0.5128935185185185</v>
      </c>
      <c r="F75" s="1">
        <f t="shared" si="9"/>
        <v>0.5129282407407407</v>
      </c>
      <c r="G75">
        <v>89</v>
      </c>
      <c r="H75">
        <v>150</v>
      </c>
      <c r="I75">
        <v>135</v>
      </c>
      <c r="J75">
        <v>227</v>
      </c>
      <c r="K75">
        <v>96505</v>
      </c>
      <c r="L75" s="4">
        <f t="shared" si="12"/>
        <v>1014.6666666666162</v>
      </c>
      <c r="M75" s="4">
        <f>CONVERT(H75*1.9608,"K","F")</f>
        <v>69.74600000000005</v>
      </c>
      <c r="N75" s="3">
        <f t="shared" si="10"/>
        <v>9.754335260115607</v>
      </c>
      <c r="O75">
        <f t="shared" si="13"/>
        <v>245.489208203605</v>
      </c>
      <c r="P75" s="4">
        <f>CONVERT(O75,"K","F")</f>
        <v>-17.789425233510983</v>
      </c>
      <c r="Q75" t="s">
        <v>45</v>
      </c>
      <c r="R75">
        <v>18</v>
      </c>
      <c r="S75" t="s">
        <v>31</v>
      </c>
      <c r="T75" t="s">
        <v>70</v>
      </c>
      <c r="U75" t="s">
        <v>81</v>
      </c>
      <c r="V75" t="s">
        <v>77</v>
      </c>
      <c r="W75" t="s">
        <v>149</v>
      </c>
      <c r="X75" t="s">
        <v>227</v>
      </c>
      <c r="Y75">
        <v>102</v>
      </c>
      <c r="Z75">
        <v>17</v>
      </c>
      <c r="AA75">
        <v>0.9</v>
      </c>
      <c r="AB75">
        <v>11</v>
      </c>
      <c r="AC75">
        <v>171834</v>
      </c>
      <c r="AD75">
        <f t="shared" si="14"/>
        <v>17</v>
      </c>
      <c r="AE75">
        <f t="shared" si="15"/>
        <v>18</v>
      </c>
      <c r="AF75">
        <f t="shared" si="16"/>
        <v>34</v>
      </c>
    </row>
    <row r="76" spans="1:32" ht="12.75">
      <c r="A76" s="2">
        <v>40456</v>
      </c>
      <c r="B76">
        <v>17</v>
      </c>
      <c r="C76">
        <v>20</v>
      </c>
      <c r="D76">
        <v>9</v>
      </c>
      <c r="E76" s="1">
        <f t="shared" si="11"/>
        <v>0.5139583333333333</v>
      </c>
      <c r="F76" s="1">
        <f t="shared" si="9"/>
        <v>0.5139930555555555</v>
      </c>
      <c r="G76">
        <v>90</v>
      </c>
      <c r="H76">
        <v>150</v>
      </c>
      <c r="I76">
        <v>135</v>
      </c>
      <c r="J76">
        <v>225</v>
      </c>
      <c r="K76">
        <v>98027</v>
      </c>
      <c r="L76" s="4">
        <f t="shared" si="12"/>
        <v>992.6086956521913</v>
      </c>
      <c r="M76" s="4">
        <f>CONVERT(H76*1.9608,"K","F")</f>
        <v>69.74600000000005</v>
      </c>
      <c r="N76" s="3">
        <f t="shared" si="10"/>
        <v>9.754335260115607</v>
      </c>
      <c r="O76">
        <f t="shared" si="13"/>
        <v>246.6651185534876</v>
      </c>
      <c r="P76" s="4">
        <f>CONVERT(O76,"K","F")</f>
        <v>-15.672786603722301</v>
      </c>
      <c r="Q76" t="s">
        <v>45</v>
      </c>
      <c r="R76">
        <v>20</v>
      </c>
      <c r="S76" t="s">
        <v>15</v>
      </c>
      <c r="T76" t="s">
        <v>11</v>
      </c>
      <c r="U76" t="s">
        <v>81</v>
      </c>
      <c r="V76" t="s">
        <v>77</v>
      </c>
      <c r="W76" t="s">
        <v>150</v>
      </c>
      <c r="X76" t="s">
        <v>228</v>
      </c>
      <c r="Y76">
        <v>158</v>
      </c>
      <c r="Z76">
        <v>13</v>
      </c>
      <c r="AA76">
        <v>1</v>
      </c>
      <c r="AB76">
        <v>11</v>
      </c>
      <c r="AC76">
        <v>172006</v>
      </c>
      <c r="AD76">
        <f t="shared" si="14"/>
        <v>17</v>
      </c>
      <c r="AE76">
        <f t="shared" si="15"/>
        <v>20</v>
      </c>
      <c r="AF76">
        <f t="shared" si="16"/>
        <v>6</v>
      </c>
    </row>
    <row r="77" spans="1:32" ht="12.75">
      <c r="A77" s="2">
        <v>40456</v>
      </c>
      <c r="B77">
        <v>17</v>
      </c>
      <c r="C77">
        <v>25</v>
      </c>
      <c r="D77">
        <v>24</v>
      </c>
      <c r="E77" s="1">
        <f t="shared" si="11"/>
        <v>0.5150231481481481</v>
      </c>
      <c r="F77" s="1">
        <f t="shared" si="9"/>
        <v>0.517638888888889</v>
      </c>
      <c r="G77">
        <v>91</v>
      </c>
      <c r="H77">
        <v>150</v>
      </c>
      <c r="I77">
        <v>136</v>
      </c>
      <c r="J77">
        <v>219</v>
      </c>
      <c r="K77">
        <v>99499</v>
      </c>
      <c r="L77" s="4">
        <f t="shared" si="12"/>
        <v>960.0000000000167</v>
      </c>
      <c r="M77" s="4">
        <f>CONVERT(H77*1.9608,"K","F")</f>
        <v>69.74600000000005</v>
      </c>
      <c r="N77" s="3">
        <f t="shared" si="10"/>
        <v>9.826589595375722</v>
      </c>
      <c r="O77">
        <f t="shared" si="13"/>
        <v>249.897063648211</v>
      </c>
      <c r="P77" s="4">
        <f>CONVERT(O77,"K","F")</f>
        <v>-9.855285433220153</v>
      </c>
      <c r="Q77" t="s">
        <v>45</v>
      </c>
      <c r="R77">
        <v>21</v>
      </c>
      <c r="S77" t="s">
        <v>41</v>
      </c>
      <c r="T77" t="s">
        <v>11</v>
      </c>
      <c r="U77" t="s">
        <v>80</v>
      </c>
      <c r="V77" t="s">
        <v>77</v>
      </c>
      <c r="W77" t="s">
        <v>151</v>
      </c>
      <c r="X77" t="s">
        <v>213</v>
      </c>
      <c r="Y77">
        <v>113</v>
      </c>
      <c r="Z77">
        <v>18</v>
      </c>
      <c r="AA77">
        <v>0.9</v>
      </c>
      <c r="AB77">
        <v>11</v>
      </c>
      <c r="AC77">
        <v>172138</v>
      </c>
      <c r="AD77">
        <f t="shared" si="14"/>
        <v>17</v>
      </c>
      <c r="AE77">
        <f t="shared" si="15"/>
        <v>21</v>
      </c>
      <c r="AF77">
        <f t="shared" si="16"/>
        <v>38</v>
      </c>
    </row>
    <row r="78" spans="1:33" ht="12.75">
      <c r="A78" s="2">
        <v>40456</v>
      </c>
      <c r="B78">
        <v>17</v>
      </c>
      <c r="C78">
        <v>23</v>
      </c>
      <c r="D78">
        <v>11</v>
      </c>
      <c r="E78" s="1">
        <f t="shared" si="11"/>
        <v>0.5160879629629629</v>
      </c>
      <c r="F78" s="1">
        <f t="shared" si="9"/>
        <v>0.5160995370370369</v>
      </c>
      <c r="G78">
        <v>92</v>
      </c>
      <c r="H78">
        <v>150</v>
      </c>
      <c r="I78">
        <v>135</v>
      </c>
      <c r="J78">
        <v>215</v>
      </c>
      <c r="K78">
        <v>100895</v>
      </c>
      <c r="L78" s="4">
        <f t="shared" si="12"/>
        <v>910.4347826087115</v>
      </c>
      <c r="M78" s="4">
        <f>CONVERT(H78*1.9608,"K","F")</f>
        <v>69.74600000000005</v>
      </c>
      <c r="N78" s="3">
        <f t="shared" si="10"/>
        <v>9.754335260115607</v>
      </c>
      <c r="O78">
        <f t="shared" si="13"/>
        <v>251.8562051044535</v>
      </c>
      <c r="P78" s="4">
        <f>CONVERT(O78,"K","F")</f>
        <v>-6.328830811983671</v>
      </c>
      <c r="Q78" t="s">
        <v>45</v>
      </c>
      <c r="R78">
        <v>23</v>
      </c>
      <c r="S78" t="s">
        <v>32</v>
      </c>
      <c r="T78" t="s">
        <v>42</v>
      </c>
      <c r="U78" t="s">
        <v>81</v>
      </c>
      <c r="V78" t="s">
        <v>77</v>
      </c>
      <c r="W78" t="s">
        <v>152</v>
      </c>
      <c r="X78" t="s">
        <v>229</v>
      </c>
      <c r="Y78">
        <v>72</v>
      </c>
      <c r="Z78">
        <v>18</v>
      </c>
      <c r="AA78">
        <v>1</v>
      </c>
      <c r="AB78">
        <v>11</v>
      </c>
      <c r="AC78">
        <v>172310</v>
      </c>
      <c r="AD78">
        <f t="shared" si="14"/>
        <v>17</v>
      </c>
      <c r="AE78">
        <f t="shared" si="15"/>
        <v>23</v>
      </c>
      <c r="AF78">
        <f t="shared" si="16"/>
        <v>10</v>
      </c>
      <c r="AG78" t="s">
        <v>242</v>
      </c>
    </row>
    <row r="79" spans="1:33" ht="12.75">
      <c r="A79" s="2">
        <v>40456</v>
      </c>
      <c r="B79">
        <v>17</v>
      </c>
      <c r="C79">
        <v>24</v>
      </c>
      <c r="D79">
        <v>43</v>
      </c>
      <c r="E79" s="1">
        <f t="shared" si="11"/>
        <v>0.5171296296296297</v>
      </c>
      <c r="F79" s="1">
        <f t="shared" si="9"/>
        <v>0.5171643518518519</v>
      </c>
      <c r="G79">
        <v>93</v>
      </c>
      <c r="H79">
        <v>150</v>
      </c>
      <c r="I79">
        <v>135</v>
      </c>
      <c r="J79">
        <v>214</v>
      </c>
      <c r="K79">
        <v>96906</v>
      </c>
      <c r="L79" s="4">
        <f t="shared" si="12"/>
        <v>-2659.333333332918</v>
      </c>
      <c r="M79" s="4">
        <f>CONVERT(H79*1.9608,"K","F")</f>
        <v>69.74600000000005</v>
      </c>
      <c r="N79" s="3">
        <f t="shared" si="10"/>
        <v>9.754335260115607</v>
      </c>
      <c r="O79">
        <f t="shared" si="13"/>
        <v>252.32604342860054</v>
      </c>
      <c r="P79" s="4">
        <f>CONVERT(O79,"K","F")</f>
        <v>-5.483121828518982</v>
      </c>
      <c r="Q79" t="s">
        <v>45</v>
      </c>
      <c r="R79">
        <v>24</v>
      </c>
      <c r="S79" t="s">
        <v>33</v>
      </c>
      <c r="T79" t="s">
        <v>9</v>
      </c>
      <c r="U79" t="s">
        <v>81</v>
      </c>
      <c r="V79" t="s">
        <v>77</v>
      </c>
      <c r="W79" t="s">
        <v>153</v>
      </c>
      <c r="X79" t="s">
        <v>230</v>
      </c>
      <c r="Y79">
        <v>106</v>
      </c>
      <c r="Z79">
        <v>13</v>
      </c>
      <c r="AA79">
        <v>1</v>
      </c>
      <c r="AB79">
        <v>11</v>
      </c>
      <c r="AC79">
        <v>172440</v>
      </c>
      <c r="AD79">
        <f t="shared" si="14"/>
        <v>17</v>
      </c>
      <c r="AE79">
        <f t="shared" si="15"/>
        <v>24</v>
      </c>
      <c r="AF79">
        <f t="shared" si="16"/>
        <v>40</v>
      </c>
      <c r="AG79" t="s">
        <v>243</v>
      </c>
    </row>
    <row r="80" spans="1:32" ht="12.75">
      <c r="A80" s="2">
        <v>40456</v>
      </c>
      <c r="B80">
        <v>17</v>
      </c>
      <c r="C80">
        <v>26</v>
      </c>
      <c r="D80">
        <v>14</v>
      </c>
      <c r="E80" s="1">
        <f t="shared" si="11"/>
        <v>0.5181944444444445</v>
      </c>
      <c r="F80" s="1">
        <f t="shared" si="9"/>
        <v>0.5182175925925926</v>
      </c>
      <c r="G80">
        <v>94</v>
      </c>
      <c r="H80">
        <v>150</v>
      </c>
      <c r="I80">
        <v>135</v>
      </c>
      <c r="J80">
        <v>228</v>
      </c>
      <c r="K80">
        <v>88310</v>
      </c>
      <c r="L80" s="4">
        <f t="shared" si="12"/>
        <v>-5606.086956521837</v>
      </c>
      <c r="M80" s="4">
        <f>CONVERT(H80*1.9608,"K","F")</f>
        <v>69.74600000000005</v>
      </c>
      <c r="N80" s="3">
        <f t="shared" si="10"/>
        <v>9.754335260115607</v>
      </c>
      <c r="O80">
        <f t="shared" si="13"/>
        <v>244.87898502022756</v>
      </c>
      <c r="P80" s="4">
        <f>CONVERT(O80,"K","F")</f>
        <v>-18.88782696359035</v>
      </c>
      <c r="Q80" t="s">
        <v>45</v>
      </c>
      <c r="R80">
        <v>26</v>
      </c>
      <c r="S80" t="s">
        <v>17</v>
      </c>
      <c r="T80" t="s">
        <v>44</v>
      </c>
      <c r="U80" t="s">
        <v>81</v>
      </c>
      <c r="V80" t="s">
        <v>77</v>
      </c>
      <c r="W80" t="s">
        <v>154</v>
      </c>
      <c r="X80" t="s">
        <v>231</v>
      </c>
      <c r="Y80">
        <v>148</v>
      </c>
      <c r="Z80">
        <v>12</v>
      </c>
      <c r="AA80">
        <v>1.9</v>
      </c>
      <c r="AB80">
        <v>11</v>
      </c>
      <c r="AC80">
        <v>172612</v>
      </c>
      <c r="AD80">
        <f t="shared" si="14"/>
        <v>17</v>
      </c>
      <c r="AE80">
        <f t="shared" si="15"/>
        <v>26</v>
      </c>
      <c r="AF80">
        <f t="shared" si="16"/>
        <v>12</v>
      </c>
    </row>
    <row r="81" spans="1:33" ht="12.75">
      <c r="A81" s="2">
        <v>40456</v>
      </c>
      <c r="B81">
        <v>17</v>
      </c>
      <c r="C81">
        <v>27</v>
      </c>
      <c r="D81">
        <v>46</v>
      </c>
      <c r="E81" s="1">
        <f t="shared" si="11"/>
        <v>0.5192592592592593</v>
      </c>
      <c r="F81" s="1">
        <f t="shared" si="9"/>
        <v>0.5192824074074075</v>
      </c>
      <c r="G81">
        <v>95</v>
      </c>
      <c r="H81">
        <v>150</v>
      </c>
      <c r="I81">
        <v>136</v>
      </c>
      <c r="J81">
        <v>237</v>
      </c>
      <c r="K81">
        <v>79014</v>
      </c>
      <c r="L81" s="4">
        <f t="shared" si="12"/>
        <v>-6062.6086956522795</v>
      </c>
      <c r="M81" s="4">
        <f>CONVERT(H81*1.9608,"K","F")</f>
        <v>69.74600000000005</v>
      </c>
      <c r="N81" s="3">
        <f t="shared" si="10"/>
        <v>9.826589595375722</v>
      </c>
      <c r="O81">
        <f t="shared" si="13"/>
        <v>238.47651944361948</v>
      </c>
      <c r="P81" s="4">
        <f>CONVERT(O81,"K","F")</f>
        <v>-30.412265001484897</v>
      </c>
      <c r="Q81" t="s">
        <v>45</v>
      </c>
      <c r="R81">
        <v>27</v>
      </c>
      <c r="S81" t="s">
        <v>20</v>
      </c>
      <c r="T81" t="s">
        <v>71</v>
      </c>
      <c r="U81" t="s">
        <v>80</v>
      </c>
      <c r="V81" t="s">
        <v>77</v>
      </c>
      <c r="W81" t="s">
        <v>155</v>
      </c>
      <c r="X81" t="s">
        <v>232</v>
      </c>
      <c r="Y81">
        <v>353</v>
      </c>
      <c r="Z81">
        <v>13</v>
      </c>
      <c r="AA81">
        <v>2</v>
      </c>
      <c r="AB81">
        <v>9</v>
      </c>
      <c r="AC81">
        <v>172744</v>
      </c>
      <c r="AD81">
        <f t="shared" si="14"/>
        <v>17</v>
      </c>
      <c r="AE81">
        <f t="shared" si="15"/>
        <v>27</v>
      </c>
      <c r="AF81">
        <f t="shared" si="16"/>
        <v>44</v>
      </c>
      <c r="AG81" t="s">
        <v>244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Bruenjes</dc:creator>
  <cp:keywords/>
  <dc:description/>
  <cp:lastModifiedBy>Fred Bruenjes</cp:lastModifiedBy>
  <dcterms:created xsi:type="dcterms:W3CDTF">2010-10-05T23:38:31Z</dcterms:created>
  <dcterms:modified xsi:type="dcterms:W3CDTF">2010-10-06T15:10:44Z</dcterms:modified>
  <cp:category/>
  <cp:version/>
  <cp:contentType/>
  <cp:contentStatus/>
</cp:coreProperties>
</file>